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797" lockStructure="1"/>
  <bookViews>
    <workbookView xWindow="240" yWindow="135" windowWidth="20115" windowHeight="8010"/>
  </bookViews>
  <sheets>
    <sheet name="Лист1" sheetId="10" r:id="rId1"/>
    <sheet name="1" sheetId="1" r:id="rId2"/>
    <sheet name="2" sheetId="2" r:id="rId3"/>
    <sheet name="3" sheetId="3" r:id="rId4"/>
    <sheet name="4" sheetId="4" r:id="rId5"/>
    <sheet name="Результаты" sheetId="8" r:id="rId6"/>
  </sheets>
  <calcPr calcId="145621"/>
</workbook>
</file>

<file path=xl/calcChain.xml><?xml version="1.0" encoding="utf-8"?>
<calcChain xmlns="http://schemas.openxmlformats.org/spreadsheetml/2006/main">
  <c r="BU10" i="4" l="1"/>
  <c r="C35" i="4" l="1"/>
  <c r="AK38" i="4"/>
  <c r="AK39" i="4"/>
  <c r="AK40" i="4"/>
  <c r="AK41" i="4"/>
  <c r="AJ38" i="4"/>
  <c r="AJ39" i="4"/>
  <c r="AJ40" i="4"/>
  <c r="AJ41" i="4"/>
  <c r="AK37" i="4"/>
  <c r="AJ37" i="4"/>
  <c r="AJ32" i="4"/>
  <c r="AJ33" i="4"/>
  <c r="AJ34" i="4"/>
  <c r="AJ35" i="4"/>
  <c r="AI32" i="4"/>
  <c r="AI33" i="4"/>
  <c r="AI34" i="4"/>
  <c r="AH7" i="8" s="1"/>
  <c r="AI35" i="4"/>
  <c r="AH32" i="4"/>
  <c r="AH33" i="4"/>
  <c r="AH34" i="4"/>
  <c r="AH35" i="4"/>
  <c r="AJ31" i="4"/>
  <c r="AI31" i="4"/>
  <c r="AH31" i="4"/>
  <c r="K31" i="4"/>
  <c r="C31" i="4"/>
  <c r="AH37" i="4"/>
  <c r="AI37" i="4"/>
  <c r="AH17" i="8"/>
  <c r="AH18" i="8"/>
  <c r="AI6" i="8"/>
  <c r="AI7" i="8"/>
  <c r="BO29" i="4"/>
  <c r="BP29" i="4"/>
  <c r="BQ29" i="4"/>
  <c r="BR29" i="4"/>
  <c r="BO28" i="4"/>
  <c r="BP28" i="4"/>
  <c r="BQ28" i="4"/>
  <c r="BR28" i="4"/>
  <c r="BO27" i="4"/>
  <c r="BP27" i="4"/>
  <c r="BQ27" i="4"/>
  <c r="BR27" i="4"/>
  <c r="BO26" i="4"/>
  <c r="BP26" i="4"/>
  <c r="BQ26" i="4"/>
  <c r="BR26" i="4"/>
  <c r="AI16" i="8"/>
  <c r="AI17" i="8"/>
  <c r="AI18" i="8"/>
  <c r="AH16" i="8"/>
  <c r="AH15" i="8"/>
  <c r="AI15" i="8"/>
  <c r="AI5" i="8"/>
  <c r="AH5" i="8"/>
  <c r="AH6" i="8"/>
  <c r="AH4" i="8"/>
  <c r="AI4" i="8"/>
  <c r="AG5" i="8"/>
  <c r="AG6" i="8"/>
  <c r="AG7" i="8"/>
  <c r="AG9" i="8" s="1"/>
  <c r="BT10" i="4" l="1"/>
  <c r="BV10" i="4"/>
  <c r="BS10" i="4"/>
  <c r="BT11" i="4"/>
  <c r="BT22" i="1" l="1"/>
  <c r="BV22" i="1" s="1"/>
  <c r="BS22" i="1"/>
  <c r="BU22" i="1" s="1"/>
  <c r="BV21" i="1"/>
  <c r="BU21" i="1"/>
  <c r="BT21" i="1"/>
  <c r="BS21" i="1"/>
  <c r="BV20" i="1"/>
  <c r="BU20" i="1"/>
  <c r="BT20" i="1"/>
  <c r="BS20" i="1"/>
  <c r="BV19" i="1"/>
  <c r="BU19" i="1"/>
  <c r="BT19" i="1"/>
  <c r="BS19" i="1"/>
  <c r="BV18" i="1"/>
  <c r="BU18" i="1"/>
  <c r="BT18" i="1"/>
  <c r="BS18" i="1"/>
  <c r="BV17" i="1"/>
  <c r="BU17" i="1"/>
  <c r="BT17" i="1"/>
  <c r="BS17" i="1"/>
  <c r="BV16" i="1"/>
  <c r="BU16" i="1"/>
  <c r="BT16" i="1"/>
  <c r="BS16" i="1"/>
  <c r="BV15" i="1"/>
  <c r="BU15" i="1"/>
  <c r="BT15" i="1"/>
  <c r="BS15" i="1"/>
  <c r="BV14" i="1"/>
  <c r="BU14" i="1"/>
  <c r="BT14" i="1"/>
  <c r="BS14" i="1"/>
  <c r="BV13" i="1"/>
  <c r="BU13" i="1"/>
  <c r="BT13" i="1"/>
  <c r="BS13" i="1"/>
  <c r="BV12" i="1"/>
  <c r="BU12" i="1"/>
  <c r="BT12" i="1"/>
  <c r="BS12" i="1"/>
  <c r="BV11" i="1"/>
  <c r="BU11" i="1"/>
  <c r="BT11" i="1"/>
  <c r="BS11" i="1"/>
  <c r="BV10" i="1"/>
  <c r="BU10" i="1"/>
  <c r="BT10" i="1"/>
  <c r="BS10" i="1"/>
  <c r="BT12" i="4"/>
  <c r="BT13" i="4"/>
  <c r="BV13" i="4" s="1"/>
  <c r="BT14" i="4"/>
  <c r="BV14" i="4" s="1"/>
  <c r="BT15" i="4"/>
  <c r="BT16" i="4"/>
  <c r="BT17" i="4"/>
  <c r="BV17" i="4" s="1"/>
  <c r="BT18" i="4"/>
  <c r="BV18" i="4" s="1"/>
  <c r="BT19" i="4"/>
  <c r="BT20" i="4"/>
  <c r="BV20" i="4" s="1"/>
  <c r="BT21" i="4"/>
  <c r="BV21" i="4" s="1"/>
  <c r="BT22" i="4"/>
  <c r="BV22" i="4" s="1"/>
  <c r="BS11" i="4"/>
  <c r="BS12" i="4"/>
  <c r="BS13" i="4"/>
  <c r="BU13" i="4" s="1"/>
  <c r="BS14" i="4"/>
  <c r="BU14" i="4" s="1"/>
  <c r="BS15" i="4"/>
  <c r="BS16" i="4"/>
  <c r="BU16" i="4" s="1"/>
  <c r="BS17" i="4"/>
  <c r="BU17" i="4" s="1"/>
  <c r="BS18" i="4"/>
  <c r="BU18" i="4" s="1"/>
  <c r="BS19" i="4"/>
  <c r="BS20" i="4"/>
  <c r="BS21" i="4"/>
  <c r="BU21" i="4" s="1"/>
  <c r="BS22" i="4"/>
  <c r="BU22" i="4" s="1"/>
  <c r="BV11" i="4"/>
  <c r="BV12" i="4"/>
  <c r="BV15" i="4"/>
  <c r="BV16" i="4"/>
  <c r="BV19" i="4"/>
  <c r="BU11" i="4"/>
  <c r="BU12" i="4"/>
  <c r="BU15" i="4"/>
  <c r="BU19" i="4"/>
  <c r="BU20" i="4"/>
  <c r="BR23" i="4" l="1"/>
  <c r="BR24" i="4" s="1"/>
  <c r="BQ23" i="4"/>
  <c r="BP23" i="4"/>
  <c r="BO23" i="4"/>
  <c r="BR23" i="3"/>
  <c r="BQ23" i="3"/>
  <c r="BP23" i="3"/>
  <c r="BO23" i="3"/>
  <c r="BR23" i="2"/>
  <c r="BQ23" i="2"/>
  <c r="BP23" i="2"/>
  <c r="BO23" i="2"/>
  <c r="BR23" i="1"/>
  <c r="BQ23" i="1"/>
  <c r="BP23" i="1"/>
  <c r="BO23" i="1"/>
  <c r="AH26" i="8"/>
  <c r="AH29" i="8" s="1"/>
  <c r="AI26" i="8"/>
  <c r="AI29" i="8" s="1"/>
  <c r="AH25" i="8"/>
  <c r="AH28" i="8" s="1"/>
  <c r="AI25" i="8"/>
  <c r="AI28" i="8" s="1"/>
  <c r="AH19" i="8"/>
  <c r="AI19" i="8"/>
  <c r="AH8" i="8"/>
  <c r="AI8" i="8"/>
  <c r="D23" i="4"/>
  <c r="E23" i="4"/>
  <c r="F23" i="4"/>
  <c r="G23" i="4"/>
  <c r="H23" i="4"/>
  <c r="I23" i="4"/>
  <c r="J23" i="4"/>
  <c r="K23" i="4"/>
  <c r="L23" i="4"/>
  <c r="M23" i="4"/>
  <c r="N23" i="4"/>
  <c r="O23" i="4"/>
  <c r="O25" i="4" s="1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BF23" i="4"/>
  <c r="BG23" i="4"/>
  <c r="BH23" i="4"/>
  <c r="BI23" i="4"/>
  <c r="BJ23" i="4"/>
  <c r="BK23" i="4"/>
  <c r="BL23" i="4"/>
  <c r="BM23" i="4"/>
  <c r="BN23" i="4"/>
  <c r="C23" i="4"/>
  <c r="V4" i="4"/>
  <c r="T4" i="4"/>
  <c r="T5" i="4" s="1"/>
  <c r="BI25" i="4" s="1"/>
  <c r="T3" i="4"/>
  <c r="V2" i="4"/>
  <c r="T2" i="4"/>
  <c r="V3" i="4" s="1"/>
  <c r="T4" i="3"/>
  <c r="T5" i="3" s="1"/>
  <c r="BQ25" i="3" s="1"/>
  <c r="V3" i="3"/>
  <c r="T3" i="3"/>
  <c r="V4" i="3" s="1"/>
  <c r="V2" i="3"/>
  <c r="T2" i="3"/>
  <c r="T4" i="2"/>
  <c r="T5" i="2" s="1"/>
  <c r="T3" i="2"/>
  <c r="V4" i="2" s="1"/>
  <c r="V2" i="2"/>
  <c r="T2" i="2"/>
  <c r="V3" i="2" s="1"/>
  <c r="T4" i="1"/>
  <c r="T5" i="1" s="1"/>
  <c r="T3" i="1"/>
  <c r="V4" i="1" s="1"/>
  <c r="V2" i="1"/>
  <c r="T2" i="1"/>
  <c r="V3" i="1" s="1"/>
  <c r="AI27" i="8" l="1"/>
  <c r="AH27" i="8"/>
  <c r="BP24" i="4"/>
  <c r="BL24" i="4"/>
  <c r="BH24" i="4"/>
  <c r="BD24" i="4"/>
  <c r="AV24" i="4"/>
  <c r="AR24" i="4"/>
  <c r="AJ24" i="4"/>
  <c r="T24" i="4"/>
  <c r="P24" i="4"/>
  <c r="L24" i="4"/>
  <c r="BO25" i="3"/>
  <c r="BP24" i="3"/>
  <c r="BR24" i="3"/>
  <c r="BP24" i="2"/>
  <c r="BO25" i="2"/>
  <c r="BQ25" i="2"/>
  <c r="BR24" i="2"/>
  <c r="BP24" i="1"/>
  <c r="BO25" i="1"/>
  <c r="BQ25" i="1"/>
  <c r="BR24" i="1"/>
  <c r="AN24" i="4"/>
  <c r="BJ24" i="4"/>
  <c r="AG25" i="4"/>
  <c r="AI20" i="8"/>
  <c r="BB24" i="4"/>
  <c r="AK25" i="4"/>
  <c r="BA25" i="4"/>
  <c r="BK25" i="4"/>
  <c r="BC25" i="4"/>
  <c r="AU25" i="4"/>
  <c r="AM25" i="4"/>
  <c r="AE25" i="4"/>
  <c r="S25" i="4"/>
  <c r="AH9" i="8"/>
  <c r="AT24" i="4"/>
  <c r="Y25" i="4"/>
  <c r="AO25" i="4"/>
  <c r="BE25" i="4"/>
  <c r="BN24" i="4"/>
  <c r="BF24" i="4"/>
  <c r="AX24" i="4"/>
  <c r="AP24" i="4"/>
  <c r="AH24" i="4"/>
  <c r="BO25" i="4"/>
  <c r="R24" i="4"/>
  <c r="AZ24" i="4"/>
  <c r="U25" i="4"/>
  <c r="AW25" i="4"/>
  <c r="BM25" i="4"/>
  <c r="AI9" i="8"/>
  <c r="BQ25" i="4"/>
  <c r="W25" i="4"/>
  <c r="BG25" i="4"/>
  <c r="AY25" i="4"/>
  <c r="AQ25" i="4"/>
  <c r="AI25" i="4"/>
  <c r="AH20" i="8"/>
  <c r="AL24" i="4"/>
  <c r="Q25" i="4"/>
  <c r="AC25" i="4"/>
  <c r="AS25" i="4"/>
  <c r="C23" i="1"/>
  <c r="C25" i="1" s="1"/>
  <c r="C23" i="3"/>
  <c r="C25" i="3" s="1"/>
  <c r="Y23" i="3"/>
  <c r="Y25" i="3" s="1"/>
  <c r="AI36" i="8" l="1"/>
  <c r="AI32" i="8"/>
  <c r="AI34" i="8"/>
  <c r="AI35" i="8"/>
  <c r="AI33" i="8"/>
  <c r="AH36" i="8"/>
  <c r="AH34" i="8"/>
  <c r="AH32" i="8"/>
  <c r="AH35" i="8"/>
  <c r="AH33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B14" i="8"/>
  <c r="Z3" i="8"/>
  <c r="AA3" i="8"/>
  <c r="AB3" i="8"/>
  <c r="AC3" i="8"/>
  <c r="AD3" i="8"/>
  <c r="AE3" i="8"/>
  <c r="AF3" i="8"/>
  <c r="AG3" i="8"/>
  <c r="C3" i="8"/>
  <c r="D3" i="8"/>
  <c r="E3" i="8"/>
  <c r="F3" i="8"/>
  <c r="G3" i="8"/>
  <c r="H3" i="8"/>
  <c r="I3" i="8"/>
  <c r="J3" i="8"/>
  <c r="K3" i="8"/>
  <c r="L3" i="8"/>
  <c r="M3" i="8"/>
  <c r="N3" i="8"/>
  <c r="O3" i="8"/>
  <c r="P3" i="8"/>
  <c r="Q3" i="8"/>
  <c r="R3" i="8"/>
  <c r="S3" i="8"/>
  <c r="T3" i="8"/>
  <c r="U3" i="8"/>
  <c r="V3" i="8"/>
  <c r="W3" i="8"/>
  <c r="X3" i="8"/>
  <c r="Y3" i="8"/>
  <c r="B3" i="8"/>
  <c r="L29" i="4" l="1"/>
  <c r="H40" i="4" s="1"/>
  <c r="F18" i="8" s="1"/>
  <c r="O29" i="4"/>
  <c r="I34" i="4" s="1"/>
  <c r="P29" i="4"/>
  <c r="J40" i="4" s="1"/>
  <c r="H18" i="8" s="1"/>
  <c r="Q29" i="4"/>
  <c r="J34" i="4" s="1"/>
  <c r="R29" i="4"/>
  <c r="K40" i="4" s="1"/>
  <c r="I18" i="8" s="1"/>
  <c r="S29" i="4"/>
  <c r="K34" i="4" s="1"/>
  <c r="T29" i="4"/>
  <c r="L40" i="4" s="1"/>
  <c r="J18" i="8" s="1"/>
  <c r="U29" i="4"/>
  <c r="L34" i="4" s="1"/>
  <c r="W29" i="4"/>
  <c r="M34" i="4" s="1"/>
  <c r="Y29" i="4"/>
  <c r="N34" i="4" s="1"/>
  <c r="AC29" i="4"/>
  <c r="P34" i="4" s="1"/>
  <c r="AE29" i="4"/>
  <c r="Q34" i="4" s="1"/>
  <c r="AG29" i="4"/>
  <c r="R34" i="4" s="1"/>
  <c r="AH29" i="4"/>
  <c r="S40" i="4" s="1"/>
  <c r="Q18" i="8" s="1"/>
  <c r="AI29" i="4"/>
  <c r="S34" i="4" s="1"/>
  <c r="AJ29" i="4"/>
  <c r="T40" i="4" s="1"/>
  <c r="R18" i="8" s="1"/>
  <c r="AK29" i="4"/>
  <c r="T34" i="4" s="1"/>
  <c r="AL29" i="4"/>
  <c r="U40" i="4" s="1"/>
  <c r="S18" i="8" s="1"/>
  <c r="AM29" i="4"/>
  <c r="U34" i="4" s="1"/>
  <c r="AN29" i="4"/>
  <c r="V40" i="4" s="1"/>
  <c r="T18" i="8" s="1"/>
  <c r="AO29" i="4"/>
  <c r="V34" i="4" s="1"/>
  <c r="AP29" i="4"/>
  <c r="W40" i="4" s="1"/>
  <c r="U18" i="8" s="1"/>
  <c r="AQ29" i="4"/>
  <c r="W34" i="4" s="1"/>
  <c r="AR29" i="4"/>
  <c r="X40" i="4" s="1"/>
  <c r="V18" i="8" s="1"/>
  <c r="AS29" i="4"/>
  <c r="X34" i="4" s="1"/>
  <c r="AT29" i="4"/>
  <c r="Y40" i="4" s="1"/>
  <c r="W18" i="8" s="1"/>
  <c r="AU29" i="4"/>
  <c r="Y34" i="4" s="1"/>
  <c r="AV29" i="4"/>
  <c r="Z40" i="4" s="1"/>
  <c r="X18" i="8" s="1"/>
  <c r="AW29" i="4"/>
  <c r="Z34" i="4" s="1"/>
  <c r="AX29" i="4"/>
  <c r="AA40" i="4" s="1"/>
  <c r="Y18" i="8" s="1"/>
  <c r="AY29" i="4"/>
  <c r="AA34" i="4" s="1"/>
  <c r="AZ29" i="4"/>
  <c r="AB40" i="4" s="1"/>
  <c r="Z18" i="8" s="1"/>
  <c r="BA29" i="4"/>
  <c r="AB34" i="4" s="1"/>
  <c r="BB29" i="4"/>
  <c r="AC40" i="4" s="1"/>
  <c r="AA18" i="8" s="1"/>
  <c r="BC29" i="4"/>
  <c r="AC34" i="4" s="1"/>
  <c r="BD29" i="4"/>
  <c r="AD40" i="4" s="1"/>
  <c r="AB18" i="8" s="1"/>
  <c r="BE29" i="4"/>
  <c r="AD34" i="4" s="1"/>
  <c r="BF29" i="4"/>
  <c r="AE40" i="4" s="1"/>
  <c r="AC18" i="8" s="1"/>
  <c r="BG29" i="4"/>
  <c r="AE34" i="4" s="1"/>
  <c r="BH29" i="4"/>
  <c r="AF40" i="4" s="1"/>
  <c r="AD18" i="8" s="1"/>
  <c r="BI29" i="4"/>
  <c r="AF34" i="4" s="1"/>
  <c r="BJ29" i="4"/>
  <c r="AG40" i="4" s="1"/>
  <c r="AE18" i="8" s="1"/>
  <c r="BK29" i="4"/>
  <c r="AG34" i="4" s="1"/>
  <c r="BL29" i="4"/>
  <c r="AH40" i="4" s="1"/>
  <c r="AF18" i="8" s="1"/>
  <c r="BM29" i="4"/>
  <c r="BN29" i="4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8" i="4"/>
  <c r="N33" i="4" s="1"/>
  <c r="M6" i="8" s="1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C28" i="4"/>
  <c r="C33" i="4" s="1"/>
  <c r="B6" i="8" s="1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C23" i="2"/>
  <c r="D23" i="1"/>
  <c r="D24" i="1" s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C26" i="4"/>
  <c r="B4" i="8" s="1"/>
  <c r="BI28" i="4" l="1"/>
  <c r="AF33" i="4" s="1"/>
  <c r="AE6" i="8" s="1"/>
  <c r="BI25" i="3"/>
  <c r="BE28" i="4"/>
  <c r="AD33" i="4" s="1"/>
  <c r="AC6" i="8" s="1"/>
  <c r="BE25" i="3"/>
  <c r="AW28" i="4"/>
  <c r="Z33" i="4" s="1"/>
  <c r="Y6" i="8" s="1"/>
  <c r="AW25" i="3"/>
  <c r="AS28" i="4"/>
  <c r="X33" i="4" s="1"/>
  <c r="W6" i="8" s="1"/>
  <c r="AS25" i="3"/>
  <c r="AO28" i="4"/>
  <c r="V33" i="4" s="1"/>
  <c r="U6" i="8" s="1"/>
  <c r="AO25" i="3"/>
  <c r="AK28" i="4"/>
  <c r="T33" i="4" s="1"/>
  <c r="S6" i="8" s="1"/>
  <c r="AK25" i="3"/>
  <c r="AG28" i="4"/>
  <c r="R33" i="4" s="1"/>
  <c r="Q6" i="8" s="1"/>
  <c r="AG25" i="3"/>
  <c r="AC28" i="4"/>
  <c r="P33" i="4" s="1"/>
  <c r="O6" i="8" s="1"/>
  <c r="AC25" i="3"/>
  <c r="U28" i="4"/>
  <c r="L33" i="4" s="1"/>
  <c r="K6" i="8" s="1"/>
  <c r="U25" i="3"/>
  <c r="M28" i="4"/>
  <c r="H33" i="4" s="1"/>
  <c r="G6" i="8" s="1"/>
  <c r="M25" i="3"/>
  <c r="E28" i="4"/>
  <c r="D33" i="4" s="1"/>
  <c r="C6" i="8" s="1"/>
  <c r="E25" i="3"/>
  <c r="BL28" i="4"/>
  <c r="AH39" i="4" s="1"/>
  <c r="AF17" i="8" s="1"/>
  <c r="BL24" i="3"/>
  <c r="BD28" i="4"/>
  <c r="AD39" i="4" s="1"/>
  <c r="AB17" i="8" s="1"/>
  <c r="BD24" i="3"/>
  <c r="AV28" i="4"/>
  <c r="Z39" i="4" s="1"/>
  <c r="X17" i="8" s="1"/>
  <c r="AV24" i="3"/>
  <c r="AN28" i="4"/>
  <c r="V39" i="4" s="1"/>
  <c r="T17" i="8" s="1"/>
  <c r="AN24" i="3"/>
  <c r="AF28" i="4"/>
  <c r="R39" i="4" s="1"/>
  <c r="P17" i="8" s="1"/>
  <c r="AF24" i="3"/>
  <c r="P28" i="4"/>
  <c r="J39" i="4" s="1"/>
  <c r="H17" i="8" s="1"/>
  <c r="P24" i="3"/>
  <c r="BK28" i="4"/>
  <c r="AG33" i="4" s="1"/>
  <c r="AF6" i="8" s="1"/>
  <c r="BK25" i="3"/>
  <c r="BG28" i="4"/>
  <c r="AE33" i="4" s="1"/>
  <c r="AD6" i="8" s="1"/>
  <c r="BG25" i="3"/>
  <c r="BC28" i="4"/>
  <c r="AC33" i="4" s="1"/>
  <c r="AB6" i="8" s="1"/>
  <c r="BC25" i="3"/>
  <c r="AY28" i="4"/>
  <c r="AA33" i="4" s="1"/>
  <c r="Z6" i="8" s="1"/>
  <c r="AY25" i="3"/>
  <c r="AU28" i="4"/>
  <c r="Y33" i="4" s="1"/>
  <c r="X6" i="8" s="1"/>
  <c r="AU25" i="3"/>
  <c r="AQ28" i="4"/>
  <c r="W33" i="4" s="1"/>
  <c r="V6" i="8" s="1"/>
  <c r="AQ25" i="3"/>
  <c r="AM28" i="4"/>
  <c r="U33" i="4" s="1"/>
  <c r="T6" i="8" s="1"/>
  <c r="AM25" i="3"/>
  <c r="AI28" i="4"/>
  <c r="S33" i="4" s="1"/>
  <c r="R6" i="8" s="1"/>
  <c r="AI25" i="3"/>
  <c r="AE28" i="4"/>
  <c r="Q33" i="4" s="1"/>
  <c r="P6" i="8" s="1"/>
  <c r="AE25" i="3"/>
  <c r="AA28" i="4"/>
  <c r="O33" i="4" s="1"/>
  <c r="N6" i="8" s="1"/>
  <c r="AA25" i="3"/>
  <c r="W28" i="4"/>
  <c r="M33" i="4" s="1"/>
  <c r="L6" i="8" s="1"/>
  <c r="W25" i="3"/>
  <c r="S28" i="4"/>
  <c r="K33" i="4" s="1"/>
  <c r="J6" i="8" s="1"/>
  <c r="S25" i="3"/>
  <c r="O28" i="4"/>
  <c r="I33" i="4" s="1"/>
  <c r="H6" i="8" s="1"/>
  <c r="O25" i="3"/>
  <c r="K28" i="4"/>
  <c r="G33" i="4" s="1"/>
  <c r="F6" i="8" s="1"/>
  <c r="K25" i="3"/>
  <c r="G28" i="4"/>
  <c r="E33" i="4" s="1"/>
  <c r="D6" i="8" s="1"/>
  <c r="G25" i="3"/>
  <c r="BM28" i="4"/>
  <c r="BM25" i="3"/>
  <c r="BA28" i="4"/>
  <c r="AB33" i="4" s="1"/>
  <c r="AA6" i="8" s="1"/>
  <c r="BA25" i="3"/>
  <c r="Q28" i="4"/>
  <c r="J33" i="4" s="1"/>
  <c r="I6" i="8" s="1"/>
  <c r="Q25" i="3"/>
  <c r="I28" i="4"/>
  <c r="F33" i="4" s="1"/>
  <c r="E6" i="8" s="1"/>
  <c r="I25" i="3"/>
  <c r="BH28" i="4"/>
  <c r="AF39" i="4" s="1"/>
  <c r="AD17" i="8" s="1"/>
  <c r="BH24" i="3"/>
  <c r="AZ28" i="4"/>
  <c r="AB39" i="4" s="1"/>
  <c r="Z17" i="8" s="1"/>
  <c r="AZ24" i="3"/>
  <c r="AR28" i="4"/>
  <c r="X39" i="4" s="1"/>
  <c r="V17" i="8" s="1"/>
  <c r="AR24" i="3"/>
  <c r="AJ28" i="4"/>
  <c r="T39" i="4" s="1"/>
  <c r="R17" i="8" s="1"/>
  <c r="AJ24" i="3"/>
  <c r="AB28" i="4"/>
  <c r="P39" i="4" s="1"/>
  <c r="N17" i="8" s="1"/>
  <c r="AB24" i="3"/>
  <c r="X28" i="4"/>
  <c r="N39" i="4" s="1"/>
  <c r="L17" i="8" s="1"/>
  <c r="X24" i="3"/>
  <c r="T28" i="4"/>
  <c r="L39" i="4" s="1"/>
  <c r="J17" i="8" s="1"/>
  <c r="T24" i="3"/>
  <c r="L28" i="4"/>
  <c r="H39" i="4" s="1"/>
  <c r="F17" i="8" s="1"/>
  <c r="L24" i="3"/>
  <c r="H28" i="4"/>
  <c r="F39" i="4" s="1"/>
  <c r="D17" i="8" s="1"/>
  <c r="H24" i="3"/>
  <c r="D28" i="4"/>
  <c r="D39" i="4" s="1"/>
  <c r="B17" i="8" s="1"/>
  <c r="D24" i="3"/>
  <c r="BN28" i="4"/>
  <c r="BN24" i="3"/>
  <c r="BJ28" i="4"/>
  <c r="AG39" i="4" s="1"/>
  <c r="AE17" i="8" s="1"/>
  <c r="BJ24" i="3"/>
  <c r="BF28" i="4"/>
  <c r="AE39" i="4" s="1"/>
  <c r="AC17" i="8" s="1"/>
  <c r="BF24" i="3"/>
  <c r="BB28" i="4"/>
  <c r="AC39" i="4" s="1"/>
  <c r="AA17" i="8" s="1"/>
  <c r="BB24" i="3"/>
  <c r="AX28" i="4"/>
  <c r="AA39" i="4" s="1"/>
  <c r="Y17" i="8" s="1"/>
  <c r="AX24" i="3"/>
  <c r="AT28" i="4"/>
  <c r="Y39" i="4" s="1"/>
  <c r="W17" i="8" s="1"/>
  <c r="AT24" i="3"/>
  <c r="AP28" i="4"/>
  <c r="W39" i="4" s="1"/>
  <c r="U17" i="8" s="1"/>
  <c r="AP24" i="3"/>
  <c r="AL28" i="4"/>
  <c r="U39" i="4" s="1"/>
  <c r="S17" i="8" s="1"/>
  <c r="AL24" i="3"/>
  <c r="AH28" i="4"/>
  <c r="S39" i="4" s="1"/>
  <c r="Q17" i="8" s="1"/>
  <c r="AH24" i="3"/>
  <c r="AD28" i="4"/>
  <c r="Q39" i="4" s="1"/>
  <c r="O17" i="8" s="1"/>
  <c r="AD24" i="3"/>
  <c r="Z28" i="4"/>
  <c r="O39" i="4" s="1"/>
  <c r="M17" i="8" s="1"/>
  <c r="Z24" i="3"/>
  <c r="V28" i="4"/>
  <c r="M39" i="4" s="1"/>
  <c r="K17" i="8" s="1"/>
  <c r="V24" i="3"/>
  <c r="R28" i="4"/>
  <c r="K39" i="4" s="1"/>
  <c r="I17" i="8" s="1"/>
  <c r="R24" i="3"/>
  <c r="N28" i="4"/>
  <c r="I39" i="4" s="1"/>
  <c r="G17" i="8" s="1"/>
  <c r="N24" i="3"/>
  <c r="J28" i="4"/>
  <c r="G39" i="4" s="1"/>
  <c r="E17" i="8" s="1"/>
  <c r="J24" i="3"/>
  <c r="F28" i="4"/>
  <c r="E39" i="4" s="1"/>
  <c r="C17" i="8" s="1"/>
  <c r="F24" i="3"/>
  <c r="BH27" i="4"/>
  <c r="AF38" i="4" s="1"/>
  <c r="AD16" i="8" s="1"/>
  <c r="BH24" i="2"/>
  <c r="AR27" i="4"/>
  <c r="X38" i="4" s="1"/>
  <c r="V16" i="8" s="1"/>
  <c r="AR24" i="2"/>
  <c r="AF27" i="4"/>
  <c r="R38" i="4" s="1"/>
  <c r="P16" i="8" s="1"/>
  <c r="AF24" i="2"/>
  <c r="T27" i="4"/>
  <c r="L38" i="4" s="1"/>
  <c r="J16" i="8" s="1"/>
  <c r="T24" i="2"/>
  <c r="H27" i="4"/>
  <c r="F38" i="4" s="1"/>
  <c r="D16" i="8" s="1"/>
  <c r="H24" i="2"/>
  <c r="C27" i="4"/>
  <c r="C32" i="4" s="1"/>
  <c r="B5" i="8" s="1"/>
  <c r="C25" i="2"/>
  <c r="BK27" i="4"/>
  <c r="AG32" i="4" s="1"/>
  <c r="AF5" i="8" s="1"/>
  <c r="BK25" i="2"/>
  <c r="BG27" i="4"/>
  <c r="AE32" i="4" s="1"/>
  <c r="AD5" i="8" s="1"/>
  <c r="BG25" i="2"/>
  <c r="BC27" i="4"/>
  <c r="AC32" i="4" s="1"/>
  <c r="AB5" i="8" s="1"/>
  <c r="BC25" i="2"/>
  <c r="AY27" i="4"/>
  <c r="AA32" i="4" s="1"/>
  <c r="Z5" i="8" s="1"/>
  <c r="AY25" i="2"/>
  <c r="AU27" i="4"/>
  <c r="Y32" i="4" s="1"/>
  <c r="X5" i="8" s="1"/>
  <c r="AU25" i="2"/>
  <c r="AQ27" i="4"/>
  <c r="W32" i="4" s="1"/>
  <c r="V5" i="8" s="1"/>
  <c r="AQ25" i="2"/>
  <c r="AM27" i="4"/>
  <c r="U32" i="4" s="1"/>
  <c r="T5" i="8" s="1"/>
  <c r="AM25" i="2"/>
  <c r="AI27" i="4"/>
  <c r="S32" i="4" s="1"/>
  <c r="R5" i="8" s="1"/>
  <c r="AI25" i="2"/>
  <c r="AE27" i="4"/>
  <c r="Q32" i="4" s="1"/>
  <c r="P5" i="8" s="1"/>
  <c r="AE25" i="2"/>
  <c r="AA27" i="4"/>
  <c r="O32" i="4" s="1"/>
  <c r="N5" i="8" s="1"/>
  <c r="AA25" i="2"/>
  <c r="W27" i="4"/>
  <c r="M32" i="4" s="1"/>
  <c r="L5" i="8" s="1"/>
  <c r="W25" i="2"/>
  <c r="S27" i="4"/>
  <c r="K32" i="4" s="1"/>
  <c r="J5" i="8" s="1"/>
  <c r="S25" i="2"/>
  <c r="O27" i="4"/>
  <c r="I32" i="4" s="1"/>
  <c r="H5" i="8" s="1"/>
  <c r="O25" i="2"/>
  <c r="K27" i="4"/>
  <c r="G32" i="4" s="1"/>
  <c r="F5" i="8" s="1"/>
  <c r="K25" i="2"/>
  <c r="G27" i="4"/>
  <c r="E32" i="4" s="1"/>
  <c r="D5" i="8" s="1"/>
  <c r="G25" i="2"/>
  <c r="BL27" i="4"/>
  <c r="AH38" i="4" s="1"/>
  <c r="AF16" i="8" s="1"/>
  <c r="BL24" i="2"/>
  <c r="BD27" i="4"/>
  <c r="AD38" i="4" s="1"/>
  <c r="AB16" i="8" s="1"/>
  <c r="BD24" i="2"/>
  <c r="AV27" i="4"/>
  <c r="Z38" i="4" s="1"/>
  <c r="X16" i="8" s="1"/>
  <c r="AV24" i="2"/>
  <c r="AJ27" i="4"/>
  <c r="T38" i="4" s="1"/>
  <c r="R16" i="8" s="1"/>
  <c r="AJ24" i="2"/>
  <c r="X27" i="4"/>
  <c r="N38" i="4" s="1"/>
  <c r="L16" i="8" s="1"/>
  <c r="X24" i="2"/>
  <c r="L27" i="4"/>
  <c r="H38" i="4" s="1"/>
  <c r="F16" i="8" s="1"/>
  <c r="L24" i="2"/>
  <c r="BN27" i="4"/>
  <c r="BN24" i="2"/>
  <c r="BJ27" i="4"/>
  <c r="AG38" i="4" s="1"/>
  <c r="AE16" i="8" s="1"/>
  <c r="BJ24" i="2"/>
  <c r="BF27" i="4"/>
  <c r="AE38" i="4" s="1"/>
  <c r="AC16" i="8" s="1"/>
  <c r="BF24" i="2"/>
  <c r="BB27" i="4"/>
  <c r="AC38" i="4" s="1"/>
  <c r="AA16" i="8" s="1"/>
  <c r="BB24" i="2"/>
  <c r="AX27" i="4"/>
  <c r="AA38" i="4" s="1"/>
  <c r="Y16" i="8" s="1"/>
  <c r="AX24" i="2"/>
  <c r="AT27" i="4"/>
  <c r="Y38" i="4" s="1"/>
  <c r="W16" i="8" s="1"/>
  <c r="AT24" i="2"/>
  <c r="AP27" i="4"/>
  <c r="W38" i="4" s="1"/>
  <c r="U16" i="8" s="1"/>
  <c r="AP24" i="2"/>
  <c r="AL27" i="4"/>
  <c r="U38" i="4" s="1"/>
  <c r="S16" i="8" s="1"/>
  <c r="AL24" i="2"/>
  <c r="AH27" i="4"/>
  <c r="S38" i="4" s="1"/>
  <c r="Q16" i="8" s="1"/>
  <c r="AH24" i="2"/>
  <c r="AD27" i="4"/>
  <c r="Q38" i="4" s="1"/>
  <c r="O16" i="8" s="1"/>
  <c r="AD24" i="2"/>
  <c r="Z27" i="4"/>
  <c r="O38" i="4" s="1"/>
  <c r="M16" i="8" s="1"/>
  <c r="Z24" i="2"/>
  <c r="V27" i="4"/>
  <c r="M38" i="4" s="1"/>
  <c r="K16" i="8" s="1"/>
  <c r="V24" i="2"/>
  <c r="R27" i="4"/>
  <c r="K38" i="4" s="1"/>
  <c r="I16" i="8" s="1"/>
  <c r="R24" i="2"/>
  <c r="N27" i="4"/>
  <c r="I38" i="4" s="1"/>
  <c r="G16" i="8" s="1"/>
  <c r="N24" i="2"/>
  <c r="J27" i="4"/>
  <c r="G38" i="4" s="1"/>
  <c r="E16" i="8" s="1"/>
  <c r="J24" i="2"/>
  <c r="F27" i="4"/>
  <c r="E38" i="4" s="1"/>
  <c r="C16" i="8" s="1"/>
  <c r="F24" i="2"/>
  <c r="AZ27" i="4"/>
  <c r="AB38" i="4" s="1"/>
  <c r="Z16" i="8" s="1"/>
  <c r="AZ24" i="2"/>
  <c r="AN27" i="4"/>
  <c r="V38" i="4" s="1"/>
  <c r="T16" i="8" s="1"/>
  <c r="AN24" i="2"/>
  <c r="AB27" i="4"/>
  <c r="P38" i="4" s="1"/>
  <c r="N16" i="8" s="1"/>
  <c r="AB24" i="2"/>
  <c r="P27" i="4"/>
  <c r="J38" i="4" s="1"/>
  <c r="H16" i="8" s="1"/>
  <c r="P24" i="2"/>
  <c r="D27" i="4"/>
  <c r="D38" i="4" s="1"/>
  <c r="B16" i="8" s="1"/>
  <c r="D24" i="2"/>
  <c r="BM27" i="4"/>
  <c r="BM25" i="2"/>
  <c r="BI27" i="4"/>
  <c r="AF32" i="4" s="1"/>
  <c r="AE5" i="8" s="1"/>
  <c r="BI25" i="2"/>
  <c r="BE27" i="4"/>
  <c r="AD32" i="4" s="1"/>
  <c r="AC5" i="8" s="1"/>
  <c r="BE25" i="2"/>
  <c r="BA27" i="4"/>
  <c r="AB32" i="4" s="1"/>
  <c r="AA5" i="8" s="1"/>
  <c r="BA25" i="2"/>
  <c r="AW27" i="4"/>
  <c r="Z32" i="4" s="1"/>
  <c r="Y5" i="8" s="1"/>
  <c r="AW25" i="2"/>
  <c r="AS27" i="4"/>
  <c r="X32" i="4" s="1"/>
  <c r="W5" i="8" s="1"/>
  <c r="AS25" i="2"/>
  <c r="AO27" i="4"/>
  <c r="V32" i="4" s="1"/>
  <c r="U5" i="8" s="1"/>
  <c r="AO25" i="2"/>
  <c r="AK27" i="4"/>
  <c r="T32" i="4" s="1"/>
  <c r="S5" i="8" s="1"/>
  <c r="AK25" i="2"/>
  <c r="AG27" i="4"/>
  <c r="R32" i="4" s="1"/>
  <c r="Q5" i="8" s="1"/>
  <c r="AG25" i="2"/>
  <c r="AC27" i="4"/>
  <c r="P32" i="4" s="1"/>
  <c r="O5" i="8" s="1"/>
  <c r="AC25" i="2"/>
  <c r="Y27" i="4"/>
  <c r="N32" i="4" s="1"/>
  <c r="M5" i="8" s="1"/>
  <c r="Y25" i="2"/>
  <c r="U27" i="4"/>
  <c r="L32" i="4" s="1"/>
  <c r="K5" i="8" s="1"/>
  <c r="U25" i="2"/>
  <c r="Q27" i="4"/>
  <c r="J32" i="4" s="1"/>
  <c r="I5" i="8" s="1"/>
  <c r="Q25" i="2"/>
  <c r="M27" i="4"/>
  <c r="H32" i="4" s="1"/>
  <c r="G5" i="8" s="1"/>
  <c r="M25" i="2"/>
  <c r="I27" i="4"/>
  <c r="F32" i="4" s="1"/>
  <c r="E5" i="8" s="1"/>
  <c r="I25" i="2"/>
  <c r="E27" i="4"/>
  <c r="D32" i="4" s="1"/>
  <c r="C5" i="8" s="1"/>
  <c r="E25" i="2"/>
  <c r="BM26" i="4"/>
  <c r="BM25" i="1"/>
  <c r="BA26" i="4"/>
  <c r="AB31" i="4" s="1"/>
  <c r="AA4" i="8" s="1"/>
  <c r="BA25" i="1"/>
  <c r="AO26" i="4"/>
  <c r="V31" i="4" s="1"/>
  <c r="U4" i="8" s="1"/>
  <c r="AO25" i="1"/>
  <c r="AG26" i="4"/>
  <c r="R31" i="4" s="1"/>
  <c r="Q4" i="8" s="1"/>
  <c r="AG25" i="1"/>
  <c r="Y26" i="4"/>
  <c r="N31" i="4" s="1"/>
  <c r="M4" i="8" s="1"/>
  <c r="Y25" i="1"/>
  <c r="Q26" i="4"/>
  <c r="J31" i="4" s="1"/>
  <c r="I4" i="8" s="1"/>
  <c r="Q25" i="1"/>
  <c r="BL26" i="4"/>
  <c r="BL24" i="1"/>
  <c r="BH26" i="4"/>
  <c r="AF37" i="4" s="1"/>
  <c r="BH24" i="1"/>
  <c r="BD26" i="4"/>
  <c r="AD37" i="4" s="1"/>
  <c r="BD24" i="1"/>
  <c r="AZ26" i="4"/>
  <c r="AB37" i="4" s="1"/>
  <c r="AZ24" i="1"/>
  <c r="AV26" i="4"/>
  <c r="Z37" i="4" s="1"/>
  <c r="AV24" i="1"/>
  <c r="AR26" i="4"/>
  <c r="X37" i="4" s="1"/>
  <c r="AR24" i="1"/>
  <c r="AN26" i="4"/>
  <c r="V37" i="4" s="1"/>
  <c r="AN24" i="1"/>
  <c r="AJ26" i="4"/>
  <c r="T37" i="4" s="1"/>
  <c r="AJ24" i="1"/>
  <c r="AF26" i="4"/>
  <c r="R37" i="4" s="1"/>
  <c r="AF24" i="1"/>
  <c r="AB26" i="4"/>
  <c r="P37" i="4" s="1"/>
  <c r="AB24" i="1"/>
  <c r="X26" i="4"/>
  <c r="N37" i="4" s="1"/>
  <c r="X24" i="1"/>
  <c r="T26" i="4"/>
  <c r="L37" i="4" s="1"/>
  <c r="T24" i="1"/>
  <c r="P26" i="4"/>
  <c r="J37" i="4" s="1"/>
  <c r="P24" i="1"/>
  <c r="L26" i="4"/>
  <c r="H37" i="4" s="1"/>
  <c r="L24" i="1"/>
  <c r="BE26" i="4"/>
  <c r="AD31" i="4" s="1"/>
  <c r="AC4" i="8" s="1"/>
  <c r="BE25" i="1"/>
  <c r="AS26" i="4"/>
  <c r="X31" i="4" s="1"/>
  <c r="W4" i="8" s="1"/>
  <c r="AS25" i="1"/>
  <c r="BK26" i="4"/>
  <c r="AG31" i="4" s="1"/>
  <c r="AF4" i="8" s="1"/>
  <c r="BK25" i="1"/>
  <c r="BG26" i="4"/>
  <c r="AE31" i="4" s="1"/>
  <c r="AD4" i="8" s="1"/>
  <c r="BG25" i="1"/>
  <c r="BC26" i="4"/>
  <c r="AC31" i="4" s="1"/>
  <c r="AB4" i="8" s="1"/>
  <c r="BC25" i="1"/>
  <c r="AY26" i="4"/>
  <c r="AA31" i="4" s="1"/>
  <c r="Z4" i="8" s="1"/>
  <c r="AY25" i="1"/>
  <c r="AU26" i="4"/>
  <c r="Y31" i="4" s="1"/>
  <c r="X4" i="8" s="1"/>
  <c r="AU25" i="1"/>
  <c r="AQ26" i="4"/>
  <c r="W31" i="4" s="1"/>
  <c r="V4" i="8" s="1"/>
  <c r="AQ25" i="1"/>
  <c r="AM26" i="4"/>
  <c r="U31" i="4" s="1"/>
  <c r="T4" i="8" s="1"/>
  <c r="AM25" i="1"/>
  <c r="AI26" i="4"/>
  <c r="S31" i="4" s="1"/>
  <c r="R4" i="8" s="1"/>
  <c r="AI25" i="1"/>
  <c r="AE26" i="4"/>
  <c r="Q31" i="4" s="1"/>
  <c r="P4" i="8" s="1"/>
  <c r="AE25" i="1"/>
  <c r="AA26" i="4"/>
  <c r="O31" i="4" s="1"/>
  <c r="N4" i="8" s="1"/>
  <c r="AA25" i="1"/>
  <c r="W26" i="4"/>
  <c r="M31" i="4" s="1"/>
  <c r="L4" i="8" s="1"/>
  <c r="W25" i="1"/>
  <c r="S26" i="4"/>
  <c r="J4" i="8" s="1"/>
  <c r="S25" i="1"/>
  <c r="O26" i="4"/>
  <c r="I31" i="4" s="1"/>
  <c r="H4" i="8" s="1"/>
  <c r="O25" i="1"/>
  <c r="K26" i="4"/>
  <c r="G31" i="4" s="1"/>
  <c r="F4" i="8" s="1"/>
  <c r="K25" i="1"/>
  <c r="BI26" i="4"/>
  <c r="AF31" i="4" s="1"/>
  <c r="AE4" i="8" s="1"/>
  <c r="BI25" i="1"/>
  <c r="AW26" i="4"/>
  <c r="Z31" i="4" s="1"/>
  <c r="Y4" i="8" s="1"/>
  <c r="AW25" i="1"/>
  <c r="AK26" i="4"/>
  <c r="T31" i="4" s="1"/>
  <c r="S4" i="8" s="1"/>
  <c r="AK25" i="1"/>
  <c r="AC26" i="4"/>
  <c r="P31" i="4" s="1"/>
  <c r="O4" i="8" s="1"/>
  <c r="AC25" i="1"/>
  <c r="U26" i="4"/>
  <c r="L31" i="4" s="1"/>
  <c r="K4" i="8" s="1"/>
  <c r="U25" i="1"/>
  <c r="M26" i="4"/>
  <c r="H31" i="4" s="1"/>
  <c r="G4" i="8" s="1"/>
  <c r="M25" i="1"/>
  <c r="BN26" i="4"/>
  <c r="BN24" i="1"/>
  <c r="BJ26" i="4"/>
  <c r="AG37" i="4" s="1"/>
  <c r="BJ24" i="1"/>
  <c r="BF26" i="4"/>
  <c r="AE37" i="4" s="1"/>
  <c r="BF24" i="1"/>
  <c r="BB26" i="4"/>
  <c r="AC37" i="4" s="1"/>
  <c r="BB24" i="1"/>
  <c r="AX26" i="4"/>
  <c r="AA37" i="4" s="1"/>
  <c r="AX24" i="1"/>
  <c r="AT26" i="4"/>
  <c r="Y37" i="4" s="1"/>
  <c r="AT24" i="1"/>
  <c r="AP26" i="4"/>
  <c r="W37" i="4" s="1"/>
  <c r="AP24" i="1"/>
  <c r="AL26" i="4"/>
  <c r="U37" i="4" s="1"/>
  <c r="AL24" i="1"/>
  <c r="AH26" i="4"/>
  <c r="S37" i="4" s="1"/>
  <c r="AH24" i="1"/>
  <c r="AD26" i="4"/>
  <c r="Q37" i="4" s="1"/>
  <c r="AD24" i="1"/>
  <c r="Z26" i="4"/>
  <c r="O37" i="4" s="1"/>
  <c r="Z24" i="1"/>
  <c r="V26" i="4"/>
  <c r="M37" i="4" s="1"/>
  <c r="V24" i="1"/>
  <c r="R26" i="4"/>
  <c r="K37" i="4" s="1"/>
  <c r="R24" i="1"/>
  <c r="N26" i="4"/>
  <c r="I37" i="4" s="1"/>
  <c r="N24" i="1"/>
  <c r="J26" i="4"/>
  <c r="G37" i="4" s="1"/>
  <c r="J24" i="1"/>
  <c r="AD20" i="8"/>
  <c r="AD26" i="8"/>
  <c r="AD29" i="8" s="1"/>
  <c r="AB20" i="8"/>
  <c r="AB26" i="8"/>
  <c r="AB29" i="8" s="1"/>
  <c r="X20" i="8"/>
  <c r="X26" i="8"/>
  <c r="X29" i="8" s="1"/>
  <c r="T20" i="8"/>
  <c r="T26" i="8"/>
  <c r="T29" i="8" s="1"/>
  <c r="J20" i="8"/>
  <c r="J26" i="8"/>
  <c r="J29" i="8" s="1"/>
  <c r="AE20" i="8"/>
  <c r="AE26" i="8"/>
  <c r="AE29" i="8" s="1"/>
  <c r="AC20" i="8"/>
  <c r="AC26" i="8"/>
  <c r="AC29" i="8" s="1"/>
  <c r="AA20" i="8"/>
  <c r="AA26" i="8"/>
  <c r="AA29" i="8" s="1"/>
  <c r="Y20" i="8"/>
  <c r="Y26" i="8"/>
  <c r="Y29" i="8" s="1"/>
  <c r="W20" i="8"/>
  <c r="W26" i="8"/>
  <c r="W29" i="8" s="1"/>
  <c r="U20" i="8"/>
  <c r="U26" i="8"/>
  <c r="U29" i="8" s="1"/>
  <c r="S20" i="8"/>
  <c r="S26" i="8"/>
  <c r="S29" i="8" s="1"/>
  <c r="Q20" i="8"/>
  <c r="Q26" i="8"/>
  <c r="Q29" i="8" s="1"/>
  <c r="AF20" i="8"/>
  <c r="AF26" i="8"/>
  <c r="AF29" i="8" s="1"/>
  <c r="Z20" i="8"/>
  <c r="Z26" i="8"/>
  <c r="Z29" i="8" s="1"/>
  <c r="V20" i="8"/>
  <c r="V26" i="8"/>
  <c r="V29" i="8" s="1"/>
  <c r="R20" i="8"/>
  <c r="R26" i="8"/>
  <c r="R29" i="8" s="1"/>
  <c r="H20" i="8"/>
  <c r="H26" i="8"/>
  <c r="H29" i="8" s="1"/>
  <c r="I20" i="8"/>
  <c r="I26" i="8"/>
  <c r="I29" i="8" s="1"/>
  <c r="F20" i="8"/>
  <c r="F26" i="8"/>
  <c r="F29" i="8" s="1"/>
  <c r="AF29" i="4"/>
  <c r="R40" i="4" s="1"/>
  <c r="P18" i="8" s="1"/>
  <c r="AF24" i="4"/>
  <c r="AD29" i="4"/>
  <c r="Q40" i="4" s="1"/>
  <c r="O18" i="8" s="1"/>
  <c r="AD24" i="4"/>
  <c r="AA29" i="4"/>
  <c r="O34" i="4" s="1"/>
  <c r="AA25" i="4"/>
  <c r="AB29" i="4"/>
  <c r="P40" i="4" s="1"/>
  <c r="N18" i="8" s="1"/>
  <c r="AB24" i="4"/>
  <c r="Z29" i="4"/>
  <c r="O40" i="4" s="1"/>
  <c r="M18" i="8" s="1"/>
  <c r="Z24" i="4"/>
  <c r="X29" i="4"/>
  <c r="N40" i="4" s="1"/>
  <c r="L18" i="8" s="1"/>
  <c r="X24" i="4"/>
  <c r="V29" i="4"/>
  <c r="M40" i="4" s="1"/>
  <c r="K18" i="8" s="1"/>
  <c r="V24" i="4"/>
  <c r="N29" i="4"/>
  <c r="I40" i="4" s="1"/>
  <c r="G18" i="8" s="1"/>
  <c r="N24" i="4"/>
  <c r="M29" i="4"/>
  <c r="H34" i="4" s="1"/>
  <c r="H35" i="4" s="1"/>
  <c r="M25" i="4"/>
  <c r="K29" i="4"/>
  <c r="G34" i="4" s="1"/>
  <c r="G35" i="4" s="1"/>
  <c r="K25" i="4"/>
  <c r="G29" i="4"/>
  <c r="E34" i="4" s="1"/>
  <c r="G25" i="4"/>
  <c r="J29" i="4"/>
  <c r="G40" i="4" s="1"/>
  <c r="E18" i="8" s="1"/>
  <c r="J24" i="4"/>
  <c r="F29" i="4"/>
  <c r="E40" i="4" s="1"/>
  <c r="C18" i="8" s="1"/>
  <c r="F24" i="4"/>
  <c r="C29" i="4"/>
  <c r="C34" i="4" s="1"/>
  <c r="B7" i="8" s="1"/>
  <c r="C25" i="4"/>
  <c r="I29" i="4"/>
  <c r="F34" i="4" s="1"/>
  <c r="I25" i="4"/>
  <c r="E29" i="4"/>
  <c r="D34" i="4" s="1"/>
  <c r="C7" i="8" s="1"/>
  <c r="E25" i="4"/>
  <c r="H29" i="4"/>
  <c r="F40" i="4" s="1"/>
  <c r="D18" i="8" s="1"/>
  <c r="H24" i="4"/>
  <c r="D29" i="4"/>
  <c r="D40" i="4" s="1"/>
  <c r="B18" i="8" s="1"/>
  <c r="D24" i="4"/>
  <c r="I26" i="4"/>
  <c r="F31" i="4" s="1"/>
  <c r="E4" i="8" s="1"/>
  <c r="I25" i="1"/>
  <c r="G26" i="4"/>
  <c r="E31" i="4" s="1"/>
  <c r="D4" i="8" s="1"/>
  <c r="G25" i="1"/>
  <c r="E26" i="4"/>
  <c r="D31" i="4" s="1"/>
  <c r="C4" i="8" s="1"/>
  <c r="E25" i="1"/>
  <c r="H26" i="4"/>
  <c r="F37" i="4" s="1"/>
  <c r="D15" i="8" s="1"/>
  <c r="H24" i="1"/>
  <c r="F26" i="4"/>
  <c r="E37" i="4" s="1"/>
  <c r="C15" i="8" s="1"/>
  <c r="C19" i="8" s="1"/>
  <c r="F24" i="1"/>
  <c r="W5" i="1" s="1"/>
  <c r="D26" i="4"/>
  <c r="D37" i="4" s="1"/>
  <c r="B15" i="8" s="1"/>
  <c r="B19" i="8" s="1"/>
  <c r="AF15" i="8"/>
  <c r="AF19" i="8" s="1"/>
  <c r="AH41" i="4"/>
  <c r="X15" i="8"/>
  <c r="X19" i="8" s="1"/>
  <c r="Z41" i="4"/>
  <c r="P15" i="8"/>
  <c r="R41" i="4"/>
  <c r="J15" i="8"/>
  <c r="J19" i="8" s="1"/>
  <c r="L41" i="4"/>
  <c r="F15" i="8"/>
  <c r="F19" i="8" s="1"/>
  <c r="H41" i="4"/>
  <c r="AF7" i="8"/>
  <c r="AG35" i="4"/>
  <c r="AD7" i="8"/>
  <c r="AE35" i="4"/>
  <c r="AB7" i="8"/>
  <c r="AC35" i="4"/>
  <c r="Z7" i="8"/>
  <c r="AA35" i="4"/>
  <c r="X7" i="8"/>
  <c r="Y35" i="4"/>
  <c r="V7" i="8"/>
  <c r="W35" i="4"/>
  <c r="T7" i="8"/>
  <c r="U35" i="4"/>
  <c r="R7" i="8"/>
  <c r="S35" i="4"/>
  <c r="P7" i="8"/>
  <c r="Q35" i="4"/>
  <c r="N7" i="8"/>
  <c r="O35" i="4"/>
  <c r="L7" i="8"/>
  <c r="M35" i="4"/>
  <c r="Z15" i="8"/>
  <c r="AB41" i="4"/>
  <c r="R15" i="8"/>
  <c r="R19" i="8" s="1"/>
  <c r="T41" i="4"/>
  <c r="AG4" i="8"/>
  <c r="AG8" i="8" s="1"/>
  <c r="AC15" i="8"/>
  <c r="AC19" i="8" s="1"/>
  <c r="AE41" i="4"/>
  <c r="AA15" i="8"/>
  <c r="AA19" i="8" s="1"/>
  <c r="AC41" i="4"/>
  <c r="Y15" i="8"/>
  <c r="Y19" i="8" s="1"/>
  <c r="AA41" i="4"/>
  <c r="W15" i="8"/>
  <c r="W19" i="8" s="1"/>
  <c r="Y41" i="4"/>
  <c r="U15" i="8"/>
  <c r="U19" i="8" s="1"/>
  <c r="W41" i="4"/>
  <c r="S15" i="8"/>
  <c r="S19" i="8" s="1"/>
  <c r="U41" i="4"/>
  <c r="Q15" i="8"/>
  <c r="Q19" i="8" s="1"/>
  <c r="S41" i="4"/>
  <c r="O15" i="8"/>
  <c r="M15" i="8"/>
  <c r="O41" i="4"/>
  <c r="K15" i="8"/>
  <c r="I15" i="8"/>
  <c r="I19" i="8" s="1"/>
  <c r="K41" i="4"/>
  <c r="G15" i="8"/>
  <c r="E15" i="8"/>
  <c r="AI38" i="4"/>
  <c r="AG16" i="8" s="1"/>
  <c r="AI39" i="4"/>
  <c r="AG17" i="8" s="1"/>
  <c r="AI40" i="4"/>
  <c r="AD15" i="8"/>
  <c r="AD19" i="8" s="1"/>
  <c r="AF41" i="4"/>
  <c r="V15" i="8"/>
  <c r="V19" i="8" s="1"/>
  <c r="X41" i="4"/>
  <c r="N15" i="8"/>
  <c r="AE15" i="8"/>
  <c r="AE19" i="8" s="1"/>
  <c r="AG41" i="4"/>
  <c r="AE7" i="8"/>
  <c r="AF35" i="4"/>
  <c r="AC7" i="8"/>
  <c r="AD35" i="4"/>
  <c r="AA7" i="8"/>
  <c r="AB35" i="4"/>
  <c r="Y7" i="8"/>
  <c r="Z35" i="4"/>
  <c r="W7" i="8"/>
  <c r="X35" i="4"/>
  <c r="U7" i="8"/>
  <c r="V35" i="4"/>
  <c r="S7" i="8"/>
  <c r="T35" i="4"/>
  <c r="Q7" i="8"/>
  <c r="R35" i="4"/>
  <c r="O7" i="8"/>
  <c r="P35" i="4"/>
  <c r="M7" i="8"/>
  <c r="N35" i="4"/>
  <c r="AB15" i="8"/>
  <c r="AB19" i="8" s="1"/>
  <c r="AD41" i="4"/>
  <c r="T15" i="8"/>
  <c r="T19" i="8" s="1"/>
  <c r="V41" i="4"/>
  <c r="L15" i="8"/>
  <c r="H15" i="8"/>
  <c r="H19" i="8" s="1"/>
  <c r="J41" i="4"/>
  <c r="Z19" i="8"/>
  <c r="K7" i="8"/>
  <c r="L35" i="4"/>
  <c r="I7" i="8"/>
  <c r="J35" i="4"/>
  <c r="G7" i="8"/>
  <c r="E7" i="8"/>
  <c r="F35" i="4"/>
  <c r="D35" i="4"/>
  <c r="J7" i="8"/>
  <c r="K35" i="4"/>
  <c r="H7" i="8"/>
  <c r="I35" i="4"/>
  <c r="D7" i="8"/>
  <c r="E35" i="4"/>
  <c r="K19" i="8" l="1"/>
  <c r="X5" i="3"/>
  <c r="X4" i="3"/>
  <c r="X2" i="3"/>
  <c r="X3" i="3"/>
  <c r="W4" i="3"/>
  <c r="W5" i="3"/>
  <c r="W3" i="3"/>
  <c r="W2" i="3"/>
  <c r="W6" i="3" s="1"/>
  <c r="W2" i="2"/>
  <c r="W5" i="2"/>
  <c r="W4" i="2"/>
  <c r="W3" i="2"/>
  <c r="X5" i="2"/>
  <c r="X2" i="2"/>
  <c r="X3" i="2"/>
  <c r="X4" i="2"/>
  <c r="W4" i="1"/>
  <c r="X5" i="1"/>
  <c r="X4" i="1"/>
  <c r="X3" i="1"/>
  <c r="X2" i="1"/>
  <c r="W2" i="1"/>
  <c r="W3" i="1"/>
  <c r="D19" i="8"/>
  <c r="W4" i="4"/>
  <c r="W5" i="4"/>
  <c r="W3" i="4"/>
  <c r="W2" i="4"/>
  <c r="X5" i="4"/>
  <c r="X3" i="4"/>
  <c r="X2" i="4"/>
  <c r="X4" i="4"/>
  <c r="F7" i="8"/>
  <c r="P41" i="4"/>
  <c r="G41" i="4"/>
  <c r="G19" i="8"/>
  <c r="N19" i="8"/>
  <c r="C9" i="8"/>
  <c r="C25" i="8"/>
  <c r="C28" i="8" s="1"/>
  <c r="E9" i="8"/>
  <c r="E25" i="8"/>
  <c r="E28" i="8" s="1"/>
  <c r="O9" i="8"/>
  <c r="O25" i="8"/>
  <c r="O28" i="8" s="1"/>
  <c r="W9" i="8"/>
  <c r="W25" i="8"/>
  <c r="W28" i="8" s="1"/>
  <c r="AE9" i="8"/>
  <c r="AE25" i="8"/>
  <c r="AE28" i="8" s="1"/>
  <c r="L9" i="8"/>
  <c r="L25" i="8"/>
  <c r="L28" i="8" s="1"/>
  <c r="T9" i="8"/>
  <c r="T25" i="8"/>
  <c r="AB9" i="8"/>
  <c r="AB25" i="8"/>
  <c r="AB28" i="8" s="1"/>
  <c r="D9" i="8"/>
  <c r="D25" i="8"/>
  <c r="D28" i="8" s="1"/>
  <c r="H9" i="8"/>
  <c r="H25" i="8"/>
  <c r="H28" i="8" s="1"/>
  <c r="E19" i="8"/>
  <c r="Q41" i="4"/>
  <c r="J9" i="8"/>
  <c r="J25" i="8"/>
  <c r="J28" i="8" s="1"/>
  <c r="AG18" i="8"/>
  <c r="AG26" i="8" s="1"/>
  <c r="AG29" i="8" s="1"/>
  <c r="K9" i="8"/>
  <c r="K25" i="8"/>
  <c r="K28" i="8" s="1"/>
  <c r="S9" i="8"/>
  <c r="S25" i="8"/>
  <c r="AA9" i="8"/>
  <c r="AA25" i="8"/>
  <c r="AA28" i="8" s="1"/>
  <c r="P9" i="8"/>
  <c r="P25" i="8"/>
  <c r="P28" i="8" s="1"/>
  <c r="X9" i="8"/>
  <c r="X25" i="8"/>
  <c r="X28" i="8" s="1"/>
  <c r="AF9" i="8"/>
  <c r="AF25" i="8"/>
  <c r="B20" i="8"/>
  <c r="B26" i="8"/>
  <c r="B29" i="8" s="1"/>
  <c r="E20" i="8"/>
  <c r="E26" i="8"/>
  <c r="E29" i="8" s="1"/>
  <c r="I9" i="8"/>
  <c r="I25" i="8"/>
  <c r="I28" i="8" s="1"/>
  <c r="M9" i="8"/>
  <c r="M25" i="8"/>
  <c r="M28" i="8" s="1"/>
  <c r="Q9" i="8"/>
  <c r="Q25" i="8"/>
  <c r="Q28" i="8" s="1"/>
  <c r="U9" i="8"/>
  <c r="U25" i="8"/>
  <c r="U28" i="8" s="1"/>
  <c r="Y9" i="8"/>
  <c r="Y25" i="8"/>
  <c r="Y28" i="8" s="1"/>
  <c r="AC9" i="8"/>
  <c r="AC25" i="8"/>
  <c r="AC28" i="8" s="1"/>
  <c r="I41" i="4"/>
  <c r="O19" i="8"/>
  <c r="R9" i="8"/>
  <c r="R25" i="8"/>
  <c r="R28" i="8" s="1"/>
  <c r="V9" i="8"/>
  <c r="V25" i="8"/>
  <c r="V28" i="8" s="1"/>
  <c r="Z9" i="8"/>
  <c r="Z25" i="8"/>
  <c r="Z28" i="8" s="1"/>
  <c r="AD9" i="8"/>
  <c r="AD25" i="8"/>
  <c r="AD28" i="8" s="1"/>
  <c r="D20" i="8"/>
  <c r="D26" i="8"/>
  <c r="D29" i="8" s="1"/>
  <c r="C20" i="8"/>
  <c r="C26" i="8"/>
  <c r="C29" i="8" s="1"/>
  <c r="B9" i="8"/>
  <c r="B25" i="8"/>
  <c r="B28" i="8" s="1"/>
  <c r="P20" i="8"/>
  <c r="P26" i="8"/>
  <c r="P29" i="8" s="1"/>
  <c r="P19" i="8"/>
  <c r="O20" i="8"/>
  <c r="O26" i="8"/>
  <c r="O29" i="8" s="1"/>
  <c r="N9" i="8"/>
  <c r="N25" i="8"/>
  <c r="N28" i="8" s="1"/>
  <c r="N20" i="8"/>
  <c r="N26" i="8"/>
  <c r="N29" i="8" s="1"/>
  <c r="M19" i="8"/>
  <c r="M20" i="8"/>
  <c r="M26" i="8"/>
  <c r="M29" i="8" s="1"/>
  <c r="N41" i="4"/>
  <c r="L19" i="8"/>
  <c r="L20" i="8"/>
  <c r="L26" i="8"/>
  <c r="L29" i="8" s="1"/>
  <c r="M41" i="4"/>
  <c r="K20" i="8"/>
  <c r="K26" i="8"/>
  <c r="K29" i="8" s="1"/>
  <c r="G20" i="8"/>
  <c r="G26" i="8"/>
  <c r="G29" i="8" s="1"/>
  <c r="G9" i="8"/>
  <c r="G25" i="8"/>
  <c r="G28" i="8" s="1"/>
  <c r="F9" i="8"/>
  <c r="F25" i="8"/>
  <c r="F41" i="4"/>
  <c r="E41" i="4"/>
  <c r="D41" i="4"/>
  <c r="D8" i="8"/>
  <c r="C8" i="8"/>
  <c r="K8" i="8"/>
  <c r="O8" i="8"/>
  <c r="W8" i="8"/>
  <c r="AE8" i="8"/>
  <c r="L8" i="8"/>
  <c r="P8" i="8"/>
  <c r="T8" i="8"/>
  <c r="X8" i="8"/>
  <c r="X27" i="8" s="1"/>
  <c r="AB8" i="8"/>
  <c r="AF8" i="8"/>
  <c r="H8" i="8"/>
  <c r="G8" i="8"/>
  <c r="S8" i="8"/>
  <c r="AA8" i="8"/>
  <c r="F8" i="8"/>
  <c r="J8" i="8"/>
  <c r="J27" i="8" s="1"/>
  <c r="E8" i="8"/>
  <c r="I8" i="8"/>
  <c r="M8" i="8"/>
  <c r="Q8" i="8"/>
  <c r="U8" i="8"/>
  <c r="Y8" i="8"/>
  <c r="AC8" i="8"/>
  <c r="N8" i="8"/>
  <c r="R8" i="8"/>
  <c r="V8" i="8"/>
  <c r="Z8" i="8"/>
  <c r="AD8" i="8"/>
  <c r="B8" i="8"/>
  <c r="AG15" i="8"/>
  <c r="AI41" i="4"/>
  <c r="AF27" i="8" l="1"/>
  <c r="AF28" i="8"/>
  <c r="S27" i="8"/>
  <c r="S28" i="8"/>
  <c r="F27" i="8"/>
  <c r="F28" i="8"/>
  <c r="T27" i="8"/>
  <c r="T28" i="8"/>
  <c r="X6" i="3"/>
  <c r="X6" i="2"/>
  <c r="W6" i="2"/>
  <c r="W6" i="1"/>
  <c r="X6" i="1"/>
  <c r="R27" i="8"/>
  <c r="U27" i="8"/>
  <c r="D27" i="8"/>
  <c r="D36" i="8" s="1"/>
  <c r="Y27" i="8"/>
  <c r="Y33" i="8" s="1"/>
  <c r="AG19" i="8"/>
  <c r="AK20" i="8" s="1"/>
  <c r="Z27" i="8"/>
  <c r="Z33" i="8" s="1"/>
  <c r="AC27" i="8"/>
  <c r="AC34" i="8" s="1"/>
  <c r="M27" i="8"/>
  <c r="M33" i="8" s="1"/>
  <c r="P27" i="8"/>
  <c r="P35" i="8" s="1"/>
  <c r="AE27" i="8"/>
  <c r="AE33" i="8" s="1"/>
  <c r="C27" i="8"/>
  <c r="C33" i="8" s="1"/>
  <c r="G27" i="8"/>
  <c r="G32" i="8" s="1"/>
  <c r="B27" i="8"/>
  <c r="B34" i="8" s="1"/>
  <c r="AG20" i="8"/>
  <c r="F32" i="8"/>
  <c r="F33" i="8"/>
  <c r="AF32" i="8"/>
  <c r="AF33" i="8"/>
  <c r="AF34" i="8"/>
  <c r="AF36" i="8"/>
  <c r="AF35" i="8"/>
  <c r="Z34" i="8"/>
  <c r="Z36" i="8"/>
  <c r="S34" i="8"/>
  <c r="S36" i="8"/>
  <c r="S35" i="8"/>
  <c r="S33" i="8"/>
  <c r="S32" i="8"/>
  <c r="Q27" i="8"/>
  <c r="I27" i="8"/>
  <c r="AA27" i="8"/>
  <c r="K27" i="8"/>
  <c r="K32" i="8" s="1"/>
  <c r="R34" i="8"/>
  <c r="R33" i="8"/>
  <c r="R35" i="8"/>
  <c r="R32" i="8"/>
  <c r="R36" i="8"/>
  <c r="T32" i="8"/>
  <c r="T33" i="8"/>
  <c r="T35" i="8"/>
  <c r="T34" i="8"/>
  <c r="T36" i="8"/>
  <c r="J32" i="8"/>
  <c r="J33" i="8"/>
  <c r="J34" i="8"/>
  <c r="J36" i="8"/>
  <c r="J35" i="8"/>
  <c r="X32" i="8"/>
  <c r="X34" i="8"/>
  <c r="X36" i="8"/>
  <c r="X33" i="8"/>
  <c r="X35" i="8"/>
  <c r="AE32" i="8"/>
  <c r="AD27" i="8"/>
  <c r="U33" i="8"/>
  <c r="U35" i="8"/>
  <c r="U34" i="8"/>
  <c r="U36" i="8"/>
  <c r="U32" i="8"/>
  <c r="H27" i="8"/>
  <c r="W27" i="8"/>
  <c r="D34" i="8"/>
  <c r="AK6" i="8"/>
  <c r="AG25" i="8"/>
  <c r="AG28" i="8" s="1"/>
  <c r="V27" i="8"/>
  <c r="E27" i="8"/>
  <c r="AB27" i="8"/>
  <c r="P32" i="8"/>
  <c r="P33" i="8"/>
  <c r="P34" i="8"/>
  <c r="O27" i="8"/>
  <c r="O36" i="8" s="1"/>
  <c r="N27" i="8"/>
  <c r="N36" i="8" s="1"/>
  <c r="L27" i="8"/>
  <c r="F34" i="8"/>
  <c r="F35" i="8"/>
  <c r="F36" i="8"/>
  <c r="X6" i="4"/>
  <c r="W6" i="4"/>
  <c r="D33" i="8" l="1"/>
  <c r="D35" i="8"/>
  <c r="D32" i="8"/>
  <c r="AE36" i="8"/>
  <c r="P36" i="8"/>
  <c r="AE35" i="8"/>
  <c r="AE34" i="8"/>
  <c r="Z35" i="8"/>
  <c r="Z32" i="8"/>
  <c r="AK16" i="8"/>
  <c r="AC33" i="8"/>
  <c r="AK15" i="8"/>
  <c r="K36" i="8"/>
  <c r="C32" i="8"/>
  <c r="AK19" i="8"/>
  <c r="Y34" i="8"/>
  <c r="AK17" i="8"/>
  <c r="AK21" i="8"/>
  <c r="AC35" i="8"/>
  <c r="Y32" i="8"/>
  <c r="AK14" i="8"/>
  <c r="K33" i="8"/>
  <c r="AC32" i="8"/>
  <c r="C36" i="8"/>
  <c r="Y35" i="8"/>
  <c r="Y36" i="8"/>
  <c r="G34" i="8"/>
  <c r="M34" i="8"/>
  <c r="K34" i="8"/>
  <c r="M35" i="8"/>
  <c r="AC36" i="8"/>
  <c r="C35" i="8"/>
  <c r="C34" i="8"/>
  <c r="G33" i="8"/>
  <c r="M36" i="8"/>
  <c r="M32" i="8"/>
  <c r="G35" i="8"/>
  <c r="G36" i="8"/>
  <c r="K35" i="8"/>
  <c r="B32" i="8"/>
  <c r="B35" i="8"/>
  <c r="B33" i="8"/>
  <c r="AG27" i="8"/>
  <c r="B36" i="8"/>
  <c r="AK10" i="8"/>
  <c r="AK4" i="8"/>
  <c r="AK5" i="8"/>
  <c r="AK3" i="8"/>
  <c r="AK7" i="8" s="1"/>
  <c r="O35" i="8"/>
  <c r="W34" i="8"/>
  <c r="W36" i="8"/>
  <c r="W32" i="8"/>
  <c r="W33" i="8"/>
  <c r="W35" i="8"/>
  <c r="AA34" i="8"/>
  <c r="AA36" i="8"/>
  <c r="AA33" i="8"/>
  <c r="AA35" i="8"/>
  <c r="AA32" i="8"/>
  <c r="O33" i="8"/>
  <c r="I34" i="8"/>
  <c r="I36" i="8"/>
  <c r="I33" i="8"/>
  <c r="I32" i="8"/>
  <c r="I35" i="8"/>
  <c r="O34" i="8"/>
  <c r="E35" i="8"/>
  <c r="E34" i="8"/>
  <c r="E36" i="8"/>
  <c r="E32" i="8"/>
  <c r="E33" i="8"/>
  <c r="Q33" i="8"/>
  <c r="Q35" i="8"/>
  <c r="Q32" i="8"/>
  <c r="Q34" i="8"/>
  <c r="Q36" i="8"/>
  <c r="AK8" i="8"/>
  <c r="V33" i="8"/>
  <c r="V35" i="8"/>
  <c r="V32" i="8"/>
  <c r="V34" i="8"/>
  <c r="V36" i="8"/>
  <c r="AK9" i="8"/>
  <c r="AB32" i="8"/>
  <c r="AB33" i="8"/>
  <c r="AB34" i="8"/>
  <c r="AB36" i="8"/>
  <c r="AB35" i="8"/>
  <c r="H32" i="8"/>
  <c r="H33" i="8"/>
  <c r="H35" i="8"/>
  <c r="H34" i="8"/>
  <c r="H36" i="8"/>
  <c r="O32" i="8"/>
  <c r="AD32" i="8"/>
  <c r="AD33" i="8"/>
  <c r="AD35" i="8"/>
  <c r="AD34" i="8"/>
  <c r="AD36" i="8"/>
  <c r="N35" i="8"/>
  <c r="N34" i="8"/>
  <c r="N33" i="8"/>
  <c r="N32" i="8"/>
  <c r="L32" i="8"/>
  <c r="L35" i="8"/>
  <c r="L36" i="8"/>
  <c r="L33" i="8"/>
  <c r="L34" i="8"/>
  <c r="AG35" i="8" l="1"/>
  <c r="AJ35" i="8" s="1"/>
  <c r="AG36" i="8"/>
  <c r="AJ36" i="8" s="1"/>
  <c r="AG32" i="8"/>
  <c r="AJ32" i="8" s="1"/>
  <c r="AG33" i="8"/>
  <c r="AJ33" i="8" s="1"/>
  <c r="AG34" i="8"/>
  <c r="AJ34" i="8" s="1"/>
  <c r="AK22" i="8"/>
  <c r="AK18" i="8"/>
  <c r="AK11" i="8"/>
  <c r="AL6" i="8"/>
  <c r="AL8" i="8" l="1"/>
  <c r="AL16" i="8"/>
  <c r="AL14" i="8"/>
  <c r="AL17" i="8"/>
  <c r="AL20" i="8"/>
  <c r="AL21" i="8"/>
  <c r="AL15" i="8"/>
  <c r="AL19" i="8"/>
  <c r="AJ37" i="8"/>
  <c r="AK34" i="8" s="1"/>
  <c r="AL3" i="8"/>
  <c r="AL4" i="8"/>
  <c r="AL5" i="8"/>
  <c r="AL9" i="8"/>
  <c r="AL10" i="8"/>
  <c r="AL18" i="8" l="1"/>
  <c r="AK36" i="8"/>
  <c r="AK35" i="8"/>
  <c r="AK32" i="8"/>
  <c r="AK33" i="8"/>
  <c r="AL22" i="8"/>
  <c r="AL7" i="8"/>
  <c r="AL11" i="8"/>
  <c r="AK37" i="8" l="1"/>
</calcChain>
</file>

<file path=xl/sharedStrings.xml><?xml version="1.0" encoding="utf-8"?>
<sst xmlns="http://schemas.openxmlformats.org/spreadsheetml/2006/main" count="354" uniqueCount="89">
  <si>
    <t>№</t>
  </si>
  <si>
    <t>Критерии оценивания</t>
  </si>
  <si>
    <t>учитель</t>
  </si>
  <si>
    <t>У</t>
  </si>
  <si>
    <t>не умею</t>
  </si>
  <si>
    <t>1 четверть</t>
  </si>
  <si>
    <t>2 четверть</t>
  </si>
  <si>
    <t>3 четверть</t>
  </si>
  <si>
    <t>4 четверть</t>
  </si>
  <si>
    <t>ученик</t>
  </si>
  <si>
    <t>Результаты</t>
  </si>
  <si>
    <t>разность 1 и 4 четверти</t>
  </si>
  <si>
    <t>четверти</t>
  </si>
  <si>
    <t>Ученики</t>
  </si>
  <si>
    <t>Учитель</t>
  </si>
  <si>
    <t>разность оценки учителя и ученика</t>
  </si>
  <si>
    <t>Уровень умений</t>
  </si>
  <si>
    <t>Максимальное количество критериев</t>
  </si>
  <si>
    <t>от</t>
  </si>
  <si>
    <t>до</t>
  </si>
  <si>
    <t>&lt;</t>
  </si>
  <si>
    <t>Повышенный П</t>
  </si>
  <si>
    <t>Высокий В</t>
  </si>
  <si>
    <t>Базовый Б</t>
  </si>
  <si>
    <t>Низкий Н</t>
  </si>
  <si>
    <t>Оценка учителя</t>
  </si>
  <si>
    <t>Оценка ученика</t>
  </si>
  <si>
    <t>Ученик</t>
  </si>
  <si>
    <t>Уровень оценивания за год</t>
  </si>
  <si>
    <t>Самооценка</t>
  </si>
  <si>
    <t>Оценка повысилась</t>
  </si>
  <si>
    <t>Оценка понизилась</t>
  </si>
  <si>
    <t>Сильно завышенная</t>
  </si>
  <si>
    <t>Сильно заниженная</t>
  </si>
  <si>
    <t>Оценка не изменилась</t>
  </si>
  <si>
    <t>В</t>
  </si>
  <si>
    <t>П</t>
  </si>
  <si>
    <t>Б</t>
  </si>
  <si>
    <t>Н</t>
  </si>
  <si>
    <t>Количество учащихся</t>
  </si>
  <si>
    <t>Кол-во баллов</t>
  </si>
  <si>
    <t>Кол-во баллов в %</t>
  </si>
  <si>
    <t>Результаты усвоения материала на конец года</t>
  </si>
  <si>
    <t>Оценивание презентаций</t>
  </si>
  <si>
    <t>Соответствие представленных материалов заявленной теме</t>
  </si>
  <si>
    <t>Оригинальность интерпретации материала</t>
  </si>
  <si>
    <t>Структура/навигация презентации. Наличие ссылок на используемую литературу.</t>
  </si>
  <si>
    <t>Композиционное оформление.Объем информации Умение представить информацию разных видов (текстовый материал, картинки, графики, схемы)</t>
  </si>
  <si>
    <t>Графическое оформление слайда,
цветовой дизайн,
способы выделения информации,
анимационные эффекты,
шрифты</t>
  </si>
  <si>
    <t>Речевое оформление проекта, 
синтаксические средства, служебные части речи, заголовки</t>
  </si>
  <si>
    <t>средний</t>
  </si>
  <si>
    <t>высокий</t>
  </si>
  <si>
    <t>Уровни оценивания</t>
  </si>
  <si>
    <t>низкий</t>
  </si>
  <si>
    <t>Критерий 1</t>
  </si>
  <si>
    <t>Критерий 2</t>
  </si>
  <si>
    <t>Критерий 3</t>
  </si>
  <si>
    <t>Критерий 4</t>
  </si>
  <si>
    <t>Критерий 5</t>
  </si>
  <si>
    <t>Критерий 6</t>
  </si>
  <si>
    <t>Уровень</t>
  </si>
  <si>
    <t>Высокий</t>
  </si>
  <si>
    <t>Все представленные факты тщательно соотнесены с темой публикации.</t>
  </si>
  <si>
    <t>Большинство фактов интересно по содержанию, представляют познавательную новизну Все факты или большинство из них представлены в оригинальной обработке, способ их изложения преследует цель заинтересовать воспринимающего</t>
  </si>
  <si>
    <t>Есть четкая структура изложения. Ссылки на источники оформлены корректно. Соблюдены авторские права.</t>
  </si>
  <si>
    <t>Продуманное расположение информации (предпочтительно горизонтальное), гармонично сочетается по расположению, дизайну разнородная информация, слайд не перегружен информацией, правильно выбрано место для главной информации</t>
  </si>
  <si>
    <t>Все элементы графического оформления использованы уместно, усиливают содержательную часть проекта, помогают восприятию наиболее сложных вопросов, в целом оформление отличается оригинальностью, творческим подходом</t>
  </si>
  <si>
    <t>Использованы короткие предложения, минимальное количество предлогов и союзов, заголовки, привлекающие внимание читателей</t>
  </si>
  <si>
    <t>Средний</t>
  </si>
  <si>
    <t>Большинство фактов соответствует заявленной теме, однако некоторые выбиваются из контекста</t>
  </si>
  <si>
    <t>Имеют место некоторые интересные факты. Сделаны отдельны попытки оригинально интерпретировать материал, однако в целом подход к изложению репродуктивен</t>
  </si>
  <si>
    <t>В структуре есть небольшие нарушения. Ссылки на источники есть, но оформлены с отдельными нарушениями.</t>
  </si>
  <si>
    <t>Есть неудачные моменты в расположении информации, отдельные недочеты в сочетаемости разнородной информации (некоторая разнородность дизайна, нарушения в расположении); отмечается некоторая перегрузка информации, не совсем удачно выбрано место для главной информации (наличие хотя бы двух из названных недочетов не позволяет оценивать проект по высшему уровню)</t>
  </si>
  <si>
    <t>В целом удачный цветовой дизайн, однако некоторые элементы цветового решения выбиваются из общего фона, способы выделения информации использованы не в полную меру или наоборот неоправданно, неудачный выбор отдельных анимационных эффектов, неоправданная однородность или разнородность шрифтов</t>
  </si>
  <si>
    <t>Имеется неоправданное увеличение длины предложений, некоторая перегруженность служебными частями речи, только некоторые заголовки отличаются оригинальностью</t>
  </si>
  <si>
    <t>Низкий</t>
  </si>
  <si>
    <t>Отобран случайный материал для раскрытия содержания</t>
  </si>
  <si>
    <t>Материал малоинтересный, широко известный, не представляет познавательной новизны. Не просматривается серьезной работы над интерпретацией материала, его изложение не рассчитано на то, чтобы заинтересовать воспринимающего, отсутствие оригинальных идей</t>
  </si>
  <si>
    <t>Нет четкой структуры. Отсутствуют ссылки на используемые материалы, что может привести к нарушению авторских прав.</t>
  </si>
  <si>
    <t>Расположение информации не продумано, что затрудняет ее восприятие;
Нарушена сочетаемость между различными видами информации; неудачно выбрано место наиболее важной информации, лист перегружен информацией</t>
  </si>
  <si>
    <t>Неудачный цветовой дизайн или его отсутствие; неумелое использование возможностей в выделении информации, информация оформлена стандартно и однородно; не использованы анимационные эффекты, что обедняет презентацию, или перегруженность ими, неумение пользоваться возможностями шрифтового изменения</t>
  </si>
  <si>
    <t>Предложения не соответствуют данному речевому жанру, текст перегружен излишними словами, неудачны заголовки</t>
  </si>
  <si>
    <t>Композиционное оформление.Объем информации. Умение представить информацию разных видов (текстовый материал, картинки, графики, схемы).</t>
  </si>
  <si>
    <t>Графическое оформление слайда, цветовой дизайн, способы выделения информации, анимационные эффекты, шрифты</t>
  </si>
  <si>
    <t>Речевое оформление проекта, синтаксические средства, служебные части речи, заголовки.</t>
  </si>
  <si>
    <t>Критерии оценивания презентаций</t>
  </si>
  <si>
    <t>Заниженная</t>
  </si>
  <si>
    <t>Адекватная</t>
  </si>
  <si>
    <t>Завышенная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</si>
</sst>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Arial Cyr"/>
      <family val="2"/>
      <charset val="204"/>
    </font>
    <font>
      <b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16"/>
      <color theme="1"/>
      <name val="Cambria"/>
      <family val="1"/>
      <charset val="204"/>
      <scheme val="major"/>
    </font>
    <font>
      <sz val="16"/>
      <color theme="1"/>
      <name val="Cambria"/>
      <family val="1"/>
      <charset val="204"/>
      <scheme val="major"/>
    </font>
    <font>
      <sz val="9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14" xfId="0" applyBorder="1" applyAlignment="1" applyProtection="1">
      <alignment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 applyProtection="1">
      <alignment vertical="center" textRotation="9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1" xfId="0" applyFont="1" applyBorder="1" applyAlignment="1" applyProtection="1">
      <alignment textRotation="90"/>
      <protection locked="0"/>
    </xf>
    <xf numFmtId="0" fontId="0" fillId="0" borderId="1" xfId="0" applyFont="1" applyBorder="1" applyAlignment="1" applyProtection="1">
      <protection locked="0"/>
    </xf>
    <xf numFmtId="0" fontId="0" fillId="0" borderId="1" xfId="0" applyFont="1" applyBorder="1" applyProtection="1">
      <protection locked="0"/>
    </xf>
    <xf numFmtId="0" fontId="5" fillId="0" borderId="1" xfId="0" applyFont="1" applyFill="1" applyBorder="1" applyProtection="1"/>
    <xf numFmtId="0" fontId="0" fillId="0" borderId="0" xfId="0" applyFont="1"/>
    <xf numFmtId="0" fontId="4" fillId="0" borderId="1" xfId="0" applyFont="1" applyBorder="1" applyAlignment="1" applyProtection="1">
      <alignment horizontal="center"/>
    </xf>
    <xf numFmtId="0" fontId="0" fillId="0" borderId="0" xfId="0" applyBorder="1"/>
    <xf numFmtId="0" fontId="0" fillId="0" borderId="4" xfId="0" applyBorder="1" applyAlignment="1">
      <alignment horizontal="center" vertical="center"/>
    </xf>
    <xf numFmtId="9" fontId="0" fillId="0" borderId="5" xfId="1" applyFont="1" applyFill="1" applyBorder="1"/>
    <xf numFmtId="0" fontId="5" fillId="0" borderId="21" xfId="0" applyFont="1" applyFill="1" applyBorder="1" applyProtection="1"/>
    <xf numFmtId="0" fontId="0" fillId="0" borderId="0" xfId="0" applyBorder="1" applyAlignment="1">
      <alignment wrapText="1"/>
    </xf>
    <xf numFmtId="0" fontId="5" fillId="0" borderId="0" xfId="0" applyFont="1" applyFill="1" applyBorder="1" applyProtection="1"/>
    <xf numFmtId="9" fontId="5" fillId="0" borderId="0" xfId="1" applyFont="1" applyFill="1" applyBorder="1" applyProtection="1"/>
    <xf numFmtId="0" fontId="0" fillId="0" borderId="21" xfId="0" applyBorder="1"/>
    <xf numFmtId="0" fontId="0" fillId="0" borderId="1" xfId="0" applyBorder="1" applyAlignment="1">
      <alignment horizontal="center" vertical="center" wrapText="1"/>
    </xf>
    <xf numFmtId="9" fontId="0" fillId="0" borderId="5" xfId="1" applyNumberFormat="1" applyFont="1" applyBorder="1"/>
    <xf numFmtId="9" fontId="0" fillId="0" borderId="5" xfId="1" applyFont="1" applyBorder="1"/>
    <xf numFmtId="0" fontId="0" fillId="0" borderId="4" xfId="0" applyBorder="1" applyAlignment="1">
      <alignment horizontal="center" vertical="center" wrapText="1"/>
    </xf>
    <xf numFmtId="9" fontId="0" fillId="0" borderId="7" xfId="1" applyFont="1" applyBorder="1"/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22" xfId="0" applyFont="1" applyBorder="1" applyAlignment="1" applyProtection="1">
      <alignment horizontal="center"/>
    </xf>
    <xf numFmtId="0" fontId="0" fillId="0" borderId="1" xfId="0" applyFont="1" applyBorder="1"/>
    <xf numFmtId="0" fontId="0" fillId="0" borderId="1" xfId="0" applyFont="1" applyBorder="1" applyAlignment="1"/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4" xfId="0" applyBorder="1"/>
    <xf numFmtId="9" fontId="0" fillId="0" borderId="0" xfId="1" applyFont="1" applyBorder="1"/>
    <xf numFmtId="9" fontId="0" fillId="0" borderId="31" xfId="1" applyFont="1" applyBorder="1"/>
    <xf numFmtId="0" fontId="0" fillId="0" borderId="6" xfId="0" applyBorder="1"/>
    <xf numFmtId="9" fontId="0" fillId="0" borderId="32" xfId="1" applyFont="1" applyBorder="1"/>
    <xf numFmtId="9" fontId="0" fillId="0" borderId="35" xfId="1" applyFont="1" applyBorder="1"/>
    <xf numFmtId="9" fontId="0" fillId="0" borderId="36" xfId="1" applyFont="1" applyBorder="1"/>
    <xf numFmtId="0" fontId="0" fillId="0" borderId="14" xfId="0" applyBorder="1"/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" xfId="0" applyFont="1" applyBorder="1" applyAlignment="1" applyProtection="1">
      <protection locked="0"/>
    </xf>
    <xf numFmtId="0" fontId="5" fillId="0" borderId="23" xfId="0" applyFont="1" applyFill="1" applyBorder="1" applyProtection="1"/>
    <xf numFmtId="9" fontId="0" fillId="0" borderId="3" xfId="1" applyNumberFormat="1" applyFont="1" applyBorder="1"/>
    <xf numFmtId="0" fontId="0" fillId="0" borderId="4" xfId="0" applyFont="1" applyBorder="1" applyAlignment="1" applyProtection="1">
      <protection locked="0"/>
    </xf>
    <xf numFmtId="0" fontId="0" fillId="0" borderId="22" xfId="0" applyBorder="1" applyAlignment="1">
      <alignment vertical="center"/>
    </xf>
    <xf numFmtId="0" fontId="0" fillId="0" borderId="24" xfId="0" applyBorder="1"/>
    <xf numFmtId="0" fontId="0" fillId="0" borderId="2" xfId="0" applyFont="1" applyFill="1" applyBorder="1" applyAlignment="1" applyProtection="1">
      <alignment wrapText="1"/>
      <protection locked="0"/>
    </xf>
    <xf numFmtId="9" fontId="0" fillId="0" borderId="3" xfId="1" applyFont="1" applyFill="1" applyBorder="1"/>
    <xf numFmtId="0" fontId="0" fillId="0" borderId="4" xfId="0" applyFont="1" applyFill="1" applyBorder="1" applyAlignment="1" applyProtection="1">
      <alignment wrapText="1"/>
      <protection locked="0"/>
    </xf>
    <xf numFmtId="0" fontId="0" fillId="0" borderId="6" xfId="0" applyBorder="1" applyAlignment="1">
      <alignment wrapText="1"/>
    </xf>
    <xf numFmtId="9" fontId="0" fillId="0" borderId="3" xfId="1" applyFont="1" applyBorder="1"/>
    <xf numFmtId="0" fontId="5" fillId="0" borderId="2" xfId="0" applyFont="1" applyFill="1" applyBorder="1" applyProtection="1"/>
    <xf numFmtId="9" fontId="4" fillId="0" borderId="3" xfId="1" applyFont="1" applyFill="1" applyBorder="1" applyAlignment="1" applyProtection="1">
      <alignment horizontal="center"/>
    </xf>
    <xf numFmtId="0" fontId="5" fillId="0" borderId="4" xfId="0" applyFont="1" applyFill="1" applyBorder="1" applyProtection="1"/>
    <xf numFmtId="9" fontId="4" fillId="0" borderId="5" xfId="1" applyFont="1" applyFill="1" applyBorder="1" applyAlignment="1" applyProtection="1">
      <alignment horizontal="center"/>
    </xf>
    <xf numFmtId="0" fontId="0" fillId="0" borderId="37" xfId="0" applyBorder="1"/>
    <xf numFmtId="9" fontId="0" fillId="0" borderId="38" xfId="1" applyFont="1" applyBorder="1"/>
    <xf numFmtId="0" fontId="5" fillId="0" borderId="6" xfId="0" applyFont="1" applyFill="1" applyBorder="1" applyProtection="1"/>
    <xf numFmtId="9" fontId="4" fillId="0" borderId="7" xfId="1" applyFont="1" applyFill="1" applyBorder="1" applyAlignment="1" applyProtection="1">
      <alignment horizontal="center"/>
    </xf>
    <xf numFmtId="0" fontId="0" fillId="0" borderId="37" xfId="0" applyBorder="1" applyAlignment="1">
      <alignment wrapText="1"/>
    </xf>
    <xf numFmtId="0" fontId="0" fillId="0" borderId="39" xfId="0" applyBorder="1"/>
    <xf numFmtId="0" fontId="0" fillId="0" borderId="6" xfId="0" applyFont="1" applyBorder="1" applyAlignment="1" applyProtection="1">
      <protection locked="0"/>
    </xf>
    <xf numFmtId="9" fontId="0" fillId="0" borderId="7" xfId="1" applyNumberFormat="1" applyFont="1" applyBorder="1"/>
    <xf numFmtId="0" fontId="5" fillId="0" borderId="39" xfId="0" applyFont="1" applyFill="1" applyBorder="1" applyProtection="1"/>
    <xf numFmtId="9" fontId="5" fillId="0" borderId="38" xfId="1" applyFont="1" applyFill="1" applyBorder="1" applyProtection="1"/>
    <xf numFmtId="9" fontId="0" fillId="0" borderId="7" xfId="1" applyFont="1" applyFill="1" applyBorder="1"/>
    <xf numFmtId="0" fontId="8" fillId="0" borderId="11" xfId="0" applyFont="1" applyBorder="1" applyAlignment="1">
      <alignment horizontal="center"/>
    </xf>
    <xf numFmtId="9" fontId="0" fillId="0" borderId="0" xfId="1" applyFont="1" applyFill="1" applyBorder="1" applyAlignment="1">
      <alignment vertical="center"/>
    </xf>
    <xf numFmtId="0" fontId="1" fillId="0" borderId="0" xfId="0" applyFont="1" applyBorder="1" applyAlignment="1" applyProtection="1">
      <alignment horizontal="center" wrapText="1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10" xfId="0" applyBorder="1" applyAlignment="1">
      <alignment wrapText="1"/>
    </xf>
    <xf numFmtId="1" fontId="0" fillId="0" borderId="14" xfId="0" applyNumberFormat="1" applyBorder="1"/>
    <xf numFmtId="1" fontId="0" fillId="0" borderId="4" xfId="0" applyNumberFormat="1" applyBorder="1"/>
    <xf numFmtId="1" fontId="0" fillId="0" borderId="6" xfId="0" applyNumberFormat="1" applyBorder="1"/>
    <xf numFmtId="1" fontId="0" fillId="0" borderId="2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0" borderId="2" xfId="0" applyNumberFormat="1" applyBorder="1" applyProtection="1">
      <protection locked="0"/>
    </xf>
    <xf numFmtId="1" fontId="0" fillId="0" borderId="3" xfId="0" applyNumberFormat="1" applyBorder="1" applyProtection="1">
      <protection locked="0"/>
    </xf>
    <xf numFmtId="1" fontId="0" fillId="0" borderId="30" xfId="0" applyNumberForma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1" fontId="0" fillId="0" borderId="4" xfId="0" applyNumberFormat="1" applyBorder="1" applyProtection="1">
      <protection locked="0"/>
    </xf>
    <xf numFmtId="1" fontId="0" fillId="0" borderId="5" xfId="0" applyNumberFormat="1" applyBorder="1" applyProtection="1">
      <protection locked="0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7" xfId="0" applyNumberFormat="1" applyBorder="1" applyAlignment="1" applyProtection="1">
      <alignment horizontal="center"/>
      <protection locked="0"/>
    </xf>
    <xf numFmtId="1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1" fontId="0" fillId="0" borderId="2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/>
    </xf>
    <xf numFmtId="0" fontId="10" fillId="2" borderId="47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4" borderId="44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4" fillId="0" borderId="1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9"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rgb="FF99FFCC"/>
        </patternFill>
      </fill>
    </dxf>
    <dxf>
      <fill>
        <patternFill patternType="solid">
          <fgColor auto="1"/>
          <bgColor rgb="FFFF0000"/>
        </patternFill>
      </fill>
    </dxf>
    <dxf>
      <fill>
        <patternFill>
          <bgColor rgb="FF66FF33"/>
        </patternFill>
      </fill>
    </dxf>
    <dxf>
      <fill>
        <patternFill patternType="solid">
          <fgColor auto="1"/>
          <bgColor rgb="FFFF0000"/>
        </patternFill>
      </fill>
    </dxf>
    <dxf>
      <fill>
        <patternFill>
          <bgColor rgb="FF66FF33"/>
        </patternFill>
      </fill>
    </dxf>
  </dxfs>
  <tableStyles count="0" defaultTableStyle="TableStyleMedium2" defaultPivotStyle="PivotStyleLight16"/>
  <colors>
    <mruColors>
      <color rgb="FF99FFCC"/>
      <color rgb="FFFFFF99"/>
      <color rgb="FF66FF33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1" i="0" u="none" strike="noStrike" kern="1200" cap="none" spc="2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ru-RU" sz="3600">
                <a:solidFill>
                  <a:srgbClr val="0070C0"/>
                </a:solidFill>
              </a:rPr>
              <a:t>Степень усвоения материала по мнению учеников</a:t>
            </a:r>
          </a:p>
        </c:rich>
      </c:tx>
      <c:layout>
        <c:manualLayout>
          <c:xMode val="edge"/>
          <c:yMode val="edge"/>
          <c:x val="0.30819897522480688"/>
          <c:y val="1.122530341319915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9459911096310988"/>
          <c:y val="7.9874797454272464E-2"/>
          <c:w val="0.46745199825173533"/>
          <c:h val="0.8461898906034348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'4'!$B$10:$B$22</c:f>
              <c:strCache>
                <c:ptCount val="6"/>
                <c:pt idx="0">
                  <c:v>Соответствие представленных материалов заявленной теме</c:v>
                </c:pt>
                <c:pt idx="1">
                  <c:v>Оригинальность интерпретации материала</c:v>
                </c:pt>
                <c:pt idx="2">
                  <c:v>Структура/навигация презентации. Наличие ссылок на используемую литературу.</c:v>
                </c:pt>
                <c:pt idx="3">
                  <c:v>Композиционное оформление.Объем информации. Умение представить информацию разных видов (текстовый материал, картинки, графики, схемы).</c:v>
                </c:pt>
                <c:pt idx="4">
                  <c:v>Графическое оформление слайда, цветовой дизайн, способы выделения информации, анимационные эффекты, шрифты</c:v>
                </c:pt>
                <c:pt idx="5">
                  <c:v>Речевое оформление проекта, синтаксические средства, служебные части речи, заголовки.</c:v>
                </c:pt>
              </c:strCache>
            </c:strRef>
          </c:cat>
          <c:val>
            <c:numRef>
              <c:f>'1'!$BU$10:$BU$15</c:f>
              <c:numCache>
                <c:formatCode>0%</c:formatCode>
                <c:ptCount val="6"/>
                <c:pt idx="0">
                  <c:v>0.42156862745098039</c:v>
                </c:pt>
                <c:pt idx="1">
                  <c:v>0.68627450980392157</c:v>
                </c:pt>
                <c:pt idx="2">
                  <c:v>0.9509803921568627</c:v>
                </c:pt>
                <c:pt idx="3">
                  <c:v>0.38235294117647056</c:v>
                </c:pt>
                <c:pt idx="4">
                  <c:v>0.66666666666666663</c:v>
                </c:pt>
                <c:pt idx="5">
                  <c:v>0.9509803921568627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EC-454B-975A-C33D76903E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84305024"/>
        <c:axId val="84312064"/>
      </c:barChart>
      <c:catAx>
        <c:axId val="84305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84312064"/>
        <c:crosses val="autoZero"/>
        <c:auto val="1"/>
        <c:lblAlgn val="ctr"/>
        <c:lblOffset val="100"/>
        <c:noMultiLvlLbl val="0"/>
      </c:catAx>
      <c:valAx>
        <c:axId val="843120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305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 b="1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1" i="0" u="none" strike="noStrike" kern="1200" cap="none" spc="2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r>
              <a:rPr lang="ru-RU" sz="3600">
                <a:solidFill>
                  <a:srgbClr val="7030A0"/>
                </a:solidFill>
              </a:rPr>
              <a:t>Степень усвоения материала по мнению учителя</a:t>
            </a:r>
          </a:p>
        </c:rich>
      </c:tx>
      <c:layout>
        <c:manualLayout>
          <c:xMode val="edge"/>
          <c:yMode val="edge"/>
          <c:x val="0.30819897522480688"/>
          <c:y val="1.122530341319915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9459911096310988"/>
          <c:y val="7.9874797454272464E-2"/>
          <c:w val="0.48738154033925563"/>
          <c:h val="0.8461898906034348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'4'!$B$10:$B$22</c:f>
              <c:strCache>
                <c:ptCount val="6"/>
                <c:pt idx="0">
                  <c:v>Соответствие представленных материалов заявленной теме</c:v>
                </c:pt>
                <c:pt idx="1">
                  <c:v>Оригинальность интерпретации материала</c:v>
                </c:pt>
                <c:pt idx="2">
                  <c:v>Структура/навигация презентации. Наличие ссылок на используемую литературу.</c:v>
                </c:pt>
                <c:pt idx="3">
                  <c:v>Композиционное оформление.Объем информации. Умение представить информацию разных видов (текстовый материал, картинки, графики, схемы).</c:v>
                </c:pt>
                <c:pt idx="4">
                  <c:v>Графическое оформление слайда, цветовой дизайн, способы выделения информации, анимационные эффекты, шрифты</c:v>
                </c:pt>
                <c:pt idx="5">
                  <c:v>Речевое оформление проекта, синтаксические средства, служебные части речи, заголовки.</c:v>
                </c:pt>
              </c:strCache>
            </c:strRef>
          </c:cat>
          <c:val>
            <c:numRef>
              <c:f>'1'!$BV$10:$BV$15</c:f>
              <c:numCache>
                <c:formatCode>0%</c:formatCode>
                <c:ptCount val="6"/>
                <c:pt idx="0">
                  <c:v>0.35294117647058826</c:v>
                </c:pt>
                <c:pt idx="1">
                  <c:v>0.35294117647058826</c:v>
                </c:pt>
                <c:pt idx="2">
                  <c:v>0.35294117647058826</c:v>
                </c:pt>
                <c:pt idx="3">
                  <c:v>0.35294117647058826</c:v>
                </c:pt>
                <c:pt idx="4">
                  <c:v>0.37254901960784315</c:v>
                </c:pt>
                <c:pt idx="5">
                  <c:v>0.39215686274509803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7A-4334-BC1C-789FEB59C1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84335616"/>
        <c:axId val="84817792"/>
      </c:barChart>
      <c:catAx>
        <c:axId val="84335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84817792"/>
        <c:crosses val="autoZero"/>
        <c:auto val="1"/>
        <c:lblAlgn val="ctr"/>
        <c:lblOffset val="100"/>
        <c:noMultiLvlLbl val="0"/>
      </c:catAx>
      <c:valAx>
        <c:axId val="84817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33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 b="1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1" i="0" u="none" strike="noStrike" kern="1200" cap="none" spc="2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ru-RU" sz="3600">
                <a:solidFill>
                  <a:srgbClr val="0070C0"/>
                </a:solidFill>
              </a:rPr>
              <a:t>Степень усвоения материала по мнению учеников</a:t>
            </a:r>
          </a:p>
        </c:rich>
      </c:tx>
      <c:layout>
        <c:manualLayout>
          <c:xMode val="edge"/>
          <c:yMode val="edge"/>
          <c:x val="0.30819897522480688"/>
          <c:y val="1.122530341319915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9459911096310988"/>
          <c:y val="7.9874797454272464E-2"/>
          <c:w val="0.46745199825173533"/>
          <c:h val="0.8461898906034348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'4'!$B$10:$B$22</c:f>
              <c:strCache>
                <c:ptCount val="6"/>
                <c:pt idx="0">
                  <c:v>Соответствие представленных материалов заявленной теме</c:v>
                </c:pt>
                <c:pt idx="1">
                  <c:v>Оригинальность интерпретации материала</c:v>
                </c:pt>
                <c:pt idx="2">
                  <c:v>Структура/навигация презентации. Наличие ссылок на используемую литературу.</c:v>
                </c:pt>
                <c:pt idx="3">
                  <c:v>Композиционное оформление.Объем информации. Умение представить информацию разных видов (текстовый материал, картинки, графики, схемы).</c:v>
                </c:pt>
                <c:pt idx="4">
                  <c:v>Графическое оформление слайда, цветовой дизайн, способы выделения информации, анимационные эффекты, шрифты</c:v>
                </c:pt>
                <c:pt idx="5">
                  <c:v>Речевое оформление проекта, синтаксические средства, служебные части речи, заголовки.</c:v>
                </c:pt>
              </c:strCache>
            </c:strRef>
          </c:cat>
          <c:val>
            <c:numRef>
              <c:f>'4'!$BU$10:$BU$15</c:f>
              <c:numCache>
                <c:formatCode>0%</c:formatCode>
                <c:ptCount val="6"/>
                <c:pt idx="0">
                  <c:v>0.71568627450980393</c:v>
                </c:pt>
                <c:pt idx="1">
                  <c:v>0.71568627450980393</c:v>
                </c:pt>
                <c:pt idx="2">
                  <c:v>0.71568627450980393</c:v>
                </c:pt>
                <c:pt idx="3">
                  <c:v>0.67647058823529416</c:v>
                </c:pt>
                <c:pt idx="4">
                  <c:v>0.69607843137254899</c:v>
                </c:pt>
                <c:pt idx="5">
                  <c:v>0.71568627450980393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7D-4676-A8CE-3599B3948E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93095424"/>
        <c:axId val="93102464"/>
      </c:barChart>
      <c:catAx>
        <c:axId val="93095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3102464"/>
        <c:crosses val="autoZero"/>
        <c:auto val="1"/>
        <c:lblAlgn val="ctr"/>
        <c:lblOffset val="100"/>
        <c:noMultiLvlLbl val="0"/>
      </c:catAx>
      <c:valAx>
        <c:axId val="93102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09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 b="1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1" i="0" u="none" strike="noStrike" kern="1200" cap="none" spc="2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r>
              <a:rPr lang="ru-RU" sz="3600">
                <a:solidFill>
                  <a:srgbClr val="7030A0"/>
                </a:solidFill>
              </a:rPr>
              <a:t>Степень усвоения материала по мнению учителя</a:t>
            </a:r>
          </a:p>
        </c:rich>
      </c:tx>
      <c:layout>
        <c:manualLayout>
          <c:xMode val="edge"/>
          <c:yMode val="edge"/>
          <c:x val="0.236691514401036"/>
          <c:y val="1.7557750032627157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9459911096310988"/>
          <c:y val="7.9874797454272464E-2"/>
          <c:w val="0.48738154033925563"/>
          <c:h val="0.8461898906034348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'4'!$B$10:$B$22</c:f>
              <c:strCache>
                <c:ptCount val="6"/>
                <c:pt idx="0">
                  <c:v>Соответствие представленных материалов заявленной теме</c:v>
                </c:pt>
                <c:pt idx="1">
                  <c:v>Оригинальность интерпретации материала</c:v>
                </c:pt>
                <c:pt idx="2">
                  <c:v>Структура/навигация презентации. Наличие ссылок на используемую литературу.</c:v>
                </c:pt>
                <c:pt idx="3">
                  <c:v>Композиционное оформление.Объем информации. Умение представить информацию разных видов (текстовый материал, картинки, графики, схемы).</c:v>
                </c:pt>
                <c:pt idx="4">
                  <c:v>Графическое оформление слайда, цветовой дизайн, способы выделения информации, анимационные эффекты, шрифты</c:v>
                </c:pt>
                <c:pt idx="5">
                  <c:v>Речевое оформление проекта, синтаксические средства, служебные части речи, заголовки.</c:v>
                </c:pt>
              </c:strCache>
            </c:strRef>
          </c:cat>
          <c:val>
            <c:numRef>
              <c:f>'4'!$BV$10:$BV$15</c:f>
              <c:numCache>
                <c:formatCode>0%</c:formatCode>
                <c:ptCount val="6"/>
                <c:pt idx="0">
                  <c:v>0.36274509803921567</c:v>
                </c:pt>
                <c:pt idx="1">
                  <c:v>0.41176470588235292</c:v>
                </c:pt>
                <c:pt idx="2">
                  <c:v>0.41176470588235292</c:v>
                </c:pt>
                <c:pt idx="3">
                  <c:v>0.40196078431372551</c:v>
                </c:pt>
                <c:pt idx="4">
                  <c:v>0.41176470588235292</c:v>
                </c:pt>
                <c:pt idx="5">
                  <c:v>0.44117647058823528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8D-40C3-8F9E-6FCFE2ACC3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93117824"/>
        <c:axId val="93399296"/>
      </c:barChart>
      <c:catAx>
        <c:axId val="93117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3399296"/>
        <c:crosses val="autoZero"/>
        <c:auto val="1"/>
        <c:lblAlgn val="ctr"/>
        <c:lblOffset val="100"/>
        <c:noMultiLvlLbl val="0"/>
      </c:catAx>
      <c:valAx>
        <c:axId val="93399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1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 b="1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100"/>
              <a:t>Уровни усвоения материала по мнению ученика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9444444444444441E-3"/>
          <c:y val="0.15651906597297308"/>
          <c:w val="0.98888888888888893"/>
          <c:h val="0.773606994602249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27000" h="127000"/>
                <a:bevelB w="127000" h="127000"/>
                <a:contourClr>
                  <a:schemeClr val="accent1">
                    <a:shade val="5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F6A-4641-AC28-A2C6D8F43CA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F6A-4641-AC28-A2C6D8F43CA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 cap="flat" cmpd="sng" algn="ctr">
                <a:solidFill>
                  <a:schemeClr val="accent3">
                    <a:shade val="50000"/>
                  </a:schemeClr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27000" h="127000"/>
                <a:bevelB w="127000" h="127000"/>
                <a:contourClr>
                  <a:schemeClr val="accent3">
                    <a:shade val="5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F6A-4641-AC28-A2C6D8F43CAA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25400" cap="flat" cmpd="sng" algn="ctr">
                <a:solidFill>
                  <a:schemeClr val="accent6">
                    <a:shade val="50000"/>
                  </a:schemeClr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27000" h="127000"/>
                <a:bevelB w="127000" h="127000"/>
                <a:contourClr>
                  <a:schemeClr val="accent6">
                    <a:shade val="5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F6A-4641-AC28-A2C6D8F43CA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Результаты!$AM$3:$AM$6</c:f>
              <c:strCache>
                <c:ptCount val="4"/>
                <c:pt idx="0">
                  <c:v>В</c:v>
                </c:pt>
                <c:pt idx="1">
                  <c:v>П</c:v>
                </c:pt>
                <c:pt idx="2">
                  <c:v>Б</c:v>
                </c:pt>
                <c:pt idx="3">
                  <c:v>Н</c:v>
                </c:pt>
              </c:strCache>
            </c:strRef>
          </c:cat>
          <c:val>
            <c:numRef>
              <c:f>Результаты!$AK$3:$AK$6</c:f>
              <c:numCache>
                <c:formatCode>General</c:formatCode>
                <c:ptCount val="4"/>
                <c:pt idx="0">
                  <c:v>13</c:v>
                </c:pt>
                <c:pt idx="1">
                  <c:v>2</c:v>
                </c:pt>
                <c:pt idx="2">
                  <c:v>7</c:v>
                </c:pt>
                <c:pt idx="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6A-4641-AC28-A2C6D8F43CAA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100"/>
              <a:t>Уровни усвоения материала по мнению учителя</a:t>
            </a:r>
          </a:p>
        </c:rich>
      </c:tx>
      <c:layout>
        <c:manualLayout>
          <c:xMode val="edge"/>
          <c:yMode val="edge"/>
          <c:x val="0.13948600174978129"/>
          <c:y val="2.6925148088314487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9444444444444441E-3"/>
          <c:y val="0.15651906597297308"/>
          <c:w val="0.98888888888888893"/>
          <c:h val="0.773606994602249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27000" h="127000"/>
                <a:bevelB w="127000" h="127000"/>
                <a:contourClr>
                  <a:schemeClr val="accent1">
                    <a:shade val="5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1D2-4D0C-BC75-5042EFB0D9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1D2-4D0C-BC75-5042EFB0D9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 cap="flat" cmpd="sng" algn="ctr">
                <a:solidFill>
                  <a:schemeClr val="accent3">
                    <a:shade val="50000"/>
                  </a:schemeClr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27000" h="127000"/>
                <a:bevelB w="127000" h="127000"/>
                <a:contourClr>
                  <a:schemeClr val="accent3">
                    <a:shade val="5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1D2-4D0C-BC75-5042EFB0D9F8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25400" cap="flat" cmpd="sng" algn="ctr">
                <a:solidFill>
                  <a:schemeClr val="accent6">
                    <a:shade val="50000"/>
                  </a:schemeClr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27000" h="127000"/>
                <a:bevelB w="127000" h="127000"/>
                <a:contourClr>
                  <a:schemeClr val="accent6">
                    <a:shade val="5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1D2-4D0C-BC75-5042EFB0D9F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Результаты!$AM$3:$AM$6</c:f>
              <c:strCache>
                <c:ptCount val="4"/>
                <c:pt idx="0">
                  <c:v>В</c:v>
                </c:pt>
                <c:pt idx="1">
                  <c:v>П</c:v>
                </c:pt>
                <c:pt idx="2">
                  <c:v>Б</c:v>
                </c:pt>
                <c:pt idx="3">
                  <c:v>Н</c:v>
                </c:pt>
              </c:strCache>
            </c:strRef>
          </c:cat>
          <c:val>
            <c:numRef>
              <c:f>Результаты!$AK$14:$AK$17</c:f>
              <c:numCache>
                <c:formatCode>General</c:formatCode>
                <c:ptCount val="4"/>
                <c:pt idx="0">
                  <c:v>13</c:v>
                </c:pt>
                <c:pt idx="1">
                  <c:v>2</c:v>
                </c:pt>
                <c:pt idx="2">
                  <c:v>9</c:v>
                </c:pt>
                <c:pt idx="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1D2-4D0C-BC75-5042EFB0D9F8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Изменение</a:t>
            </a:r>
            <a:r>
              <a:rPr lang="ru-RU" baseline="0"/>
              <a:t> уровня усвоения материала за год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7069187374305491E-2"/>
          <c:y val="0.12959005706765686"/>
          <c:w val="0.75727323857245121"/>
          <c:h val="0.7450812474163002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Результаты!$A$2</c:f>
              <c:strCache>
                <c:ptCount val="1"/>
                <c:pt idx="0">
                  <c:v>Ученики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564-4064-A0EF-A6437B714C71}"/>
                </c:ext>
              </c:extLst>
            </c:dLbl>
            <c:dLbl>
              <c:idx val="1"/>
              <c:layout>
                <c:manualLayout>
                  <c:x val="-1.3888888888888888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564-4064-A0EF-A6437B714C71}"/>
                </c:ext>
              </c:extLst>
            </c:dLbl>
            <c:dLbl>
              <c:idx val="2"/>
              <c:layout>
                <c:manualLayout>
                  <c:x val="-1.1111111111111112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564-4064-A0EF-A6437B714C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Результаты!$AJ$8:$AJ$10</c:f>
              <c:strCache>
                <c:ptCount val="3"/>
                <c:pt idx="0">
                  <c:v>Оценка повысилась</c:v>
                </c:pt>
                <c:pt idx="1">
                  <c:v>Оценка понизилась</c:v>
                </c:pt>
                <c:pt idx="2">
                  <c:v>Оценка не изменилась</c:v>
                </c:pt>
              </c:strCache>
            </c:strRef>
          </c:cat>
          <c:val>
            <c:numRef>
              <c:f>Результаты!$AL$8:$AL$10</c:f>
              <c:numCache>
                <c:formatCode>0%</c:formatCode>
                <c:ptCount val="3"/>
                <c:pt idx="0">
                  <c:v>0.375</c:v>
                </c:pt>
                <c:pt idx="1">
                  <c:v>0.28125</c:v>
                </c:pt>
                <c:pt idx="2">
                  <c:v>0.34375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64-4064-A0EF-A6437B714C71}"/>
            </c:ext>
          </c:extLst>
        </c:ser>
        <c:ser>
          <c:idx val="1"/>
          <c:order val="1"/>
          <c:tx>
            <c:strRef>
              <c:f>Результаты!$A$13</c:f>
              <c:strCache>
                <c:ptCount val="1"/>
                <c:pt idx="0">
                  <c:v>Учитель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6111111111111059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564-4064-A0EF-A6437B714C71}"/>
                </c:ext>
              </c:extLst>
            </c:dLbl>
            <c:dLbl>
              <c:idx val="1"/>
              <c:layout>
                <c:manualLayout>
                  <c:x val="2.7777777777777676E-2"/>
                  <c:y val="-4.1666666666666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564-4064-A0EF-A6437B714C71}"/>
                </c:ext>
              </c:extLst>
            </c:dLbl>
            <c:dLbl>
              <c:idx val="2"/>
              <c:layout>
                <c:manualLayout>
                  <c:x val="1.9444444444444344E-2"/>
                  <c:y val="-4.1666666666666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564-4064-A0EF-A6437B714C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Результаты!$AJ$8:$AJ$10</c:f>
              <c:strCache>
                <c:ptCount val="3"/>
                <c:pt idx="0">
                  <c:v>Оценка повысилась</c:v>
                </c:pt>
                <c:pt idx="1">
                  <c:v>Оценка понизилась</c:v>
                </c:pt>
                <c:pt idx="2">
                  <c:v>Оценка не изменилась</c:v>
                </c:pt>
              </c:strCache>
            </c:strRef>
          </c:cat>
          <c:val>
            <c:numRef>
              <c:f>Результаты!$AL$19:$AL$21</c:f>
              <c:numCache>
                <c:formatCode>0%</c:formatCode>
                <c:ptCount val="3"/>
                <c:pt idx="0">
                  <c:v>0.35294117647058826</c:v>
                </c:pt>
                <c:pt idx="1">
                  <c:v>0.3235294117647059</c:v>
                </c:pt>
                <c:pt idx="2">
                  <c:v>0.3235294117647059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64-4064-A0EF-A6437B714C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4132864"/>
        <c:axId val="94138752"/>
        <c:axId val="93120704"/>
      </c:bar3DChart>
      <c:catAx>
        <c:axId val="9413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4138752"/>
        <c:crosses val="autoZero"/>
        <c:auto val="1"/>
        <c:lblAlgn val="ctr"/>
        <c:lblOffset val="100"/>
        <c:noMultiLvlLbl val="0"/>
      </c:catAx>
      <c:valAx>
        <c:axId val="9413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4132864"/>
        <c:crosses val="autoZero"/>
        <c:crossBetween val="between"/>
      </c:valAx>
      <c:serAx>
        <c:axId val="931207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4138752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Самооценка учащихся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4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2113435937878656"/>
          <c:y val="0.14748250218722658"/>
          <c:w val="0.50062764731501075"/>
          <c:h val="0.8351721697079034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042-4A3C-8EA7-64A592D2EE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1042-4A3C-8EA7-64A592D2EE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042-4A3C-8EA7-64A592D2EE0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1042-4A3C-8EA7-64A592D2EE0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042-4A3C-8EA7-64A592D2EE02}"/>
              </c:ext>
            </c:extLst>
          </c:dPt>
          <c:dLbls>
            <c:dLbl>
              <c:idx val="0"/>
              <c:layout>
                <c:manualLayout>
                  <c:x val="-4.8947626040137049E-3"/>
                  <c:y val="-5.56881463802705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042-4A3C-8EA7-64A592D2EE02}"/>
                </c:ext>
              </c:extLst>
            </c:dLbl>
            <c:dLbl>
              <c:idx val="1"/>
              <c:layout>
                <c:manualLayout>
                  <c:x val="2.2026431718061495E-2"/>
                  <c:y val="7.95544948289578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042-4A3C-8EA7-64A592D2EE02}"/>
                </c:ext>
              </c:extLst>
            </c:dLbl>
            <c:dLbl>
              <c:idx val="2"/>
              <c:layout>
                <c:manualLayout>
                  <c:x val="2.4473813020068527E-2"/>
                  <c:y val="-7.2924111167656279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042-4A3C-8EA7-64A592D2EE02}"/>
                </c:ext>
              </c:extLst>
            </c:dLbl>
            <c:dLbl>
              <c:idx val="3"/>
              <c:layout>
                <c:manualLayout>
                  <c:x val="-2.4473813020068525E-3"/>
                  <c:y val="3.97772474144789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042-4A3C-8EA7-64A592D2EE02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Результаты!$A$32:$A$36</c:f>
              <c:strCache>
                <c:ptCount val="5"/>
                <c:pt idx="0">
                  <c:v>Сильно заниженная</c:v>
                </c:pt>
                <c:pt idx="1">
                  <c:v>Заниженная</c:v>
                </c:pt>
                <c:pt idx="2">
                  <c:v>Адекватная</c:v>
                </c:pt>
                <c:pt idx="3">
                  <c:v>Завышенная</c:v>
                </c:pt>
                <c:pt idx="4">
                  <c:v>Сильно завышенная</c:v>
                </c:pt>
              </c:strCache>
            </c:strRef>
          </c:cat>
          <c:val>
            <c:numRef>
              <c:f>Результаты!$AK$32:$AK$36</c:f>
              <c:numCache>
                <c:formatCode>0%</c:formatCode>
                <c:ptCount val="5"/>
                <c:pt idx="0">
                  <c:v>2.9411764705882353E-2</c:v>
                </c:pt>
                <c:pt idx="1">
                  <c:v>8.8235294117647065E-2</c:v>
                </c:pt>
                <c:pt idx="2">
                  <c:v>0.20588235294117646</c:v>
                </c:pt>
                <c:pt idx="3">
                  <c:v>0.52941176470588236</c:v>
                </c:pt>
                <c:pt idx="4">
                  <c:v>0.14705882352941177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042-4A3C-8EA7-64A592D2EE02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1</xdr:rowOff>
    </xdr:from>
    <xdr:to>
      <xdr:col>60</xdr:col>
      <xdr:colOff>228600</xdr:colOff>
      <xdr:row>57</xdr:row>
      <xdr:rowOff>171451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58</xdr:row>
      <xdr:rowOff>57150</xdr:rowOff>
    </xdr:from>
    <xdr:to>
      <xdr:col>60</xdr:col>
      <xdr:colOff>266700</xdr:colOff>
      <xdr:row>88</xdr:row>
      <xdr:rowOff>38100</xdr:rowOff>
    </xdr:to>
    <xdr:graphicFrame macro="">
      <xdr:nvGraphicFramePr>
        <xdr:cNvPr id="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134620</xdr:rowOff>
    </xdr:from>
    <xdr:to>
      <xdr:col>66</xdr:col>
      <xdr:colOff>44451</xdr:colOff>
      <xdr:row>70</xdr:row>
      <xdr:rowOff>127000</xdr:rowOff>
    </xdr:to>
    <xdr:graphicFrame macro="">
      <xdr:nvGraphicFramePr>
        <xdr:cNvPr id="3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70</xdr:row>
      <xdr:rowOff>111125</xdr:rowOff>
    </xdr:from>
    <xdr:to>
      <xdr:col>66</xdr:col>
      <xdr:colOff>15875</xdr:colOff>
      <xdr:row>100</xdr:row>
      <xdr:rowOff>142875</xdr:rowOff>
    </xdr:to>
    <xdr:graphicFrame macro="">
      <xdr:nvGraphicFramePr>
        <xdr:cNvPr id="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22860</xdr:colOff>
      <xdr:row>0</xdr:row>
      <xdr:rowOff>232410</xdr:rowOff>
    </xdr:from>
    <xdr:to>
      <xdr:col>46</xdr:col>
      <xdr:colOff>327660</xdr:colOff>
      <xdr:row>10</xdr:row>
      <xdr:rowOff>114300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</xdr:col>
      <xdr:colOff>0</xdr:colOff>
      <xdr:row>12</xdr:row>
      <xdr:rowOff>0</xdr:rowOff>
    </xdr:from>
    <xdr:to>
      <xdr:col>46</xdr:col>
      <xdr:colOff>304800</xdr:colOff>
      <xdr:row>21</xdr:row>
      <xdr:rowOff>118110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46</xdr:col>
      <xdr:colOff>426720</xdr:colOff>
      <xdr:row>0</xdr:row>
      <xdr:rowOff>232410</xdr:rowOff>
    </xdr:from>
    <xdr:to>
      <xdr:col>54</xdr:col>
      <xdr:colOff>243840</xdr:colOff>
      <xdr:row>18</xdr:row>
      <xdr:rowOff>320040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251460</xdr:colOff>
      <xdr:row>23</xdr:row>
      <xdr:rowOff>38100</xdr:rowOff>
    </xdr:from>
    <xdr:to>
      <xdr:col>46</xdr:col>
      <xdr:colOff>563880</xdr:colOff>
      <xdr:row>41</xdr:row>
      <xdr:rowOff>76200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tabSelected="1" zoomScale="70" zoomScaleNormal="70" zoomScalePageLayoutView="51" workbookViewId="0">
      <selection activeCell="E17" sqref="E17"/>
    </sheetView>
  </sheetViews>
  <sheetFormatPr defaultColWidth="8.85546875" defaultRowHeight="18.75" x14ac:dyDescent="0.3"/>
  <cols>
    <col min="1" max="1" width="32.7109375" style="141" customWidth="1"/>
    <col min="2" max="7" width="52.28515625" style="139" customWidth="1"/>
    <col min="8" max="16384" width="8.85546875" style="139"/>
  </cols>
  <sheetData>
    <row r="2" spans="1:7" ht="26.25" x14ac:dyDescent="0.4">
      <c r="B2" s="166"/>
    </row>
    <row r="3" spans="1:7" ht="33" customHeight="1" thickBot="1" x14ac:dyDescent="0.3">
      <c r="A3" s="175" t="s">
        <v>85</v>
      </c>
      <c r="B3" s="175"/>
      <c r="C3" s="175"/>
      <c r="D3" s="175"/>
      <c r="E3" s="175"/>
      <c r="F3" s="175"/>
      <c r="G3" s="175"/>
    </row>
    <row r="4" spans="1:7" s="2" customFormat="1" ht="39" customHeight="1" x14ac:dyDescent="0.25">
      <c r="A4" s="173" t="s">
        <v>60</v>
      </c>
      <c r="B4" s="142" t="s">
        <v>54</v>
      </c>
      <c r="C4" s="143" t="s">
        <v>55</v>
      </c>
      <c r="D4" s="143" t="s">
        <v>56</v>
      </c>
      <c r="E4" s="143" t="s">
        <v>57</v>
      </c>
      <c r="F4" s="143" t="s">
        <v>58</v>
      </c>
      <c r="G4" s="144" t="s">
        <v>59</v>
      </c>
    </row>
    <row r="5" spans="1:7" s="140" customFormat="1" ht="121.5" customHeight="1" thickBot="1" x14ac:dyDescent="0.3">
      <c r="A5" s="174"/>
      <c r="B5" s="145" t="s">
        <v>44</v>
      </c>
      <c r="C5" s="146" t="s">
        <v>45</v>
      </c>
      <c r="D5" s="146" t="s">
        <v>46</v>
      </c>
      <c r="E5" s="146" t="s">
        <v>47</v>
      </c>
      <c r="F5" s="146" t="s">
        <v>48</v>
      </c>
      <c r="G5" s="147" t="s">
        <v>49</v>
      </c>
    </row>
    <row r="6" spans="1:7" s="140" customFormat="1" ht="182.25" x14ac:dyDescent="0.25">
      <c r="A6" s="148" t="s">
        <v>61</v>
      </c>
      <c r="B6" s="149" t="s">
        <v>62</v>
      </c>
      <c r="C6" s="150" t="s">
        <v>63</v>
      </c>
      <c r="D6" s="150" t="s">
        <v>64</v>
      </c>
      <c r="E6" s="150" t="s">
        <v>65</v>
      </c>
      <c r="F6" s="150" t="s">
        <v>66</v>
      </c>
      <c r="G6" s="151" t="s">
        <v>67</v>
      </c>
    </row>
    <row r="7" spans="1:7" s="140" customFormat="1" ht="263.25" x14ac:dyDescent="0.25">
      <c r="A7" s="152" t="s">
        <v>68</v>
      </c>
      <c r="B7" s="153" t="s">
        <v>69</v>
      </c>
      <c r="C7" s="154" t="s">
        <v>70</v>
      </c>
      <c r="D7" s="154" t="s">
        <v>71</v>
      </c>
      <c r="E7" s="154" t="s">
        <v>72</v>
      </c>
      <c r="F7" s="154" t="s">
        <v>73</v>
      </c>
      <c r="G7" s="155" t="s">
        <v>74</v>
      </c>
    </row>
    <row r="8" spans="1:7" s="140" customFormat="1" ht="223.5" thickBot="1" x14ac:dyDescent="0.3">
      <c r="A8" s="156" t="s">
        <v>75</v>
      </c>
      <c r="B8" s="157" t="s">
        <v>76</v>
      </c>
      <c r="C8" s="158" t="s">
        <v>77</v>
      </c>
      <c r="D8" s="158" t="s">
        <v>78</v>
      </c>
      <c r="E8" s="158" t="s">
        <v>79</v>
      </c>
      <c r="F8" s="158" t="s">
        <v>80</v>
      </c>
      <c r="G8" s="159" t="s">
        <v>81</v>
      </c>
    </row>
  </sheetData>
  <sheetProtection password="C797" sheet="1" objects="1" scenarios="1"/>
  <mergeCells count="2">
    <mergeCell ref="A4:A5"/>
    <mergeCell ref="A3:G3"/>
  </mergeCells>
  <pageMargins left="0.19685039370078741" right="0.19685039370078741" top="0.19685039370078741" bottom="0.19685039370078741" header="0" footer="0"/>
  <pageSetup paperSize="9" orientation="landscape" horizontalDpi="0" verticalDpi="0" r:id="rId1"/>
  <headerFooter>
    <oddHeader>&amp;CМБОУ гимназия №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51"/>
  <sheetViews>
    <sheetView zoomScale="70" zoomScaleNormal="70" workbookViewId="0">
      <selection activeCell="B19" sqref="B19"/>
    </sheetView>
  </sheetViews>
  <sheetFormatPr defaultRowHeight="15" x14ac:dyDescent="0.25"/>
  <cols>
    <col min="1" max="1" width="3" style="2" bestFit="1" customWidth="1"/>
    <col min="2" max="2" width="46.140625" style="1" customWidth="1"/>
    <col min="3" max="4" width="4.140625" style="3" customWidth="1"/>
    <col min="5" max="70" width="4.140625" customWidth="1"/>
  </cols>
  <sheetData>
    <row r="1" spans="1:74" ht="56.45" customHeight="1" thickBot="1" x14ac:dyDescent="0.3">
      <c r="B1" s="179" t="s">
        <v>43</v>
      </c>
      <c r="C1" s="179"/>
      <c r="M1" s="176" t="s">
        <v>16</v>
      </c>
      <c r="N1" s="176"/>
      <c r="O1" s="176"/>
      <c r="P1" s="176"/>
      <c r="Q1" s="176"/>
      <c r="R1" s="176"/>
      <c r="S1" s="176"/>
      <c r="T1" s="176"/>
      <c r="U1" s="176"/>
      <c r="V1" s="176"/>
      <c r="W1" s="46" t="s">
        <v>14</v>
      </c>
      <c r="X1" s="46" t="s">
        <v>27</v>
      </c>
      <c r="Y1" s="45"/>
      <c r="Z1" s="45"/>
    </row>
    <row r="2" spans="1:74" ht="15.75" thickBot="1" x14ac:dyDescent="0.3">
      <c r="B2" s="177" t="s">
        <v>52</v>
      </c>
      <c r="C2" s="178"/>
      <c r="M2" s="180" t="s">
        <v>22</v>
      </c>
      <c r="N2" s="180"/>
      <c r="O2" s="180"/>
      <c r="P2" s="180"/>
      <c r="Q2" s="180"/>
      <c r="R2" s="180"/>
      <c r="S2" s="47" t="s">
        <v>18</v>
      </c>
      <c r="T2" s="47">
        <f>C7*C3*0.9</f>
        <v>16.2</v>
      </c>
      <c r="U2" s="47" t="s">
        <v>19</v>
      </c>
      <c r="V2" s="48">
        <f>C7*C3</f>
        <v>18</v>
      </c>
      <c r="W2" s="49">
        <f>COUNTIF($C$24:$BR$24,"В")</f>
        <v>1</v>
      </c>
      <c r="X2" s="49">
        <f>COUNTIF($C$25:$BR$25,"В")</f>
        <v>1</v>
      </c>
      <c r="Y2" s="20"/>
      <c r="Z2" s="20"/>
    </row>
    <row r="3" spans="1:74" x14ac:dyDescent="0.25">
      <c r="B3" s="13" t="s">
        <v>51</v>
      </c>
      <c r="C3" s="14">
        <v>3</v>
      </c>
      <c r="M3" s="180" t="s">
        <v>21</v>
      </c>
      <c r="N3" s="180"/>
      <c r="O3" s="180"/>
      <c r="P3" s="180"/>
      <c r="Q3" s="180"/>
      <c r="R3" s="180"/>
      <c r="S3" s="47" t="s">
        <v>18</v>
      </c>
      <c r="T3" s="47">
        <f>C7*C3*0.75</f>
        <v>13.5</v>
      </c>
      <c r="U3" s="47" t="s">
        <v>19</v>
      </c>
      <c r="V3" s="48">
        <f>T2-1</f>
        <v>15.2</v>
      </c>
      <c r="W3" s="49">
        <f>COUNTIF($C$24:$BR$24,"П")</f>
        <v>0</v>
      </c>
      <c r="X3" s="49">
        <f>COUNTIF($C$25:$BR$25,"П")</f>
        <v>2</v>
      </c>
      <c r="Y3" s="20"/>
      <c r="Z3" s="20"/>
    </row>
    <row r="4" spans="1:74" x14ac:dyDescent="0.25">
      <c r="B4" s="15" t="s">
        <v>50</v>
      </c>
      <c r="C4" s="16">
        <v>2</v>
      </c>
      <c r="M4" s="180" t="s">
        <v>23</v>
      </c>
      <c r="N4" s="180"/>
      <c r="O4" s="180"/>
      <c r="P4" s="180"/>
      <c r="Q4" s="180"/>
      <c r="R4" s="180"/>
      <c r="S4" s="47" t="s">
        <v>18</v>
      </c>
      <c r="T4" s="47">
        <f>C7*C3*0.5</f>
        <v>9</v>
      </c>
      <c r="U4" s="47" t="s">
        <v>19</v>
      </c>
      <c r="V4" s="48">
        <f>T3-1</f>
        <v>12.5</v>
      </c>
      <c r="W4" s="49">
        <f>COUNTIF($C$24:$BR$24,"Б")</f>
        <v>1</v>
      </c>
      <c r="X4" s="49">
        <f>COUNTIF($C$25:$BR$25,"Б")</f>
        <v>30</v>
      </c>
      <c r="Y4" s="20"/>
      <c r="Z4" s="20"/>
    </row>
    <row r="5" spans="1:74" x14ac:dyDescent="0.25">
      <c r="B5" s="15" t="s">
        <v>53</v>
      </c>
      <c r="C5" s="16">
        <v>1</v>
      </c>
      <c r="M5" s="180" t="s">
        <v>24</v>
      </c>
      <c r="N5" s="180"/>
      <c r="O5" s="180"/>
      <c r="P5" s="180"/>
      <c r="Q5" s="180"/>
      <c r="R5" s="180"/>
      <c r="S5" s="47" t="s">
        <v>20</v>
      </c>
      <c r="T5" s="47">
        <f>T4</f>
        <v>9</v>
      </c>
      <c r="U5" s="47"/>
      <c r="V5" s="48"/>
      <c r="W5" s="49">
        <f>COUNTIF($C$24:$BR$24,"Н")</f>
        <v>32</v>
      </c>
      <c r="X5" s="49">
        <f>COUNTIF($C$25:$BR$25,"Н")</f>
        <v>1</v>
      </c>
      <c r="Y5" s="20"/>
      <c r="Z5" s="20"/>
    </row>
    <row r="6" spans="1:74" x14ac:dyDescent="0.25">
      <c r="B6" s="43" t="s">
        <v>4</v>
      </c>
      <c r="C6" s="44">
        <v>0</v>
      </c>
      <c r="M6" s="183" t="s">
        <v>39</v>
      </c>
      <c r="N6" s="184"/>
      <c r="O6" s="184"/>
      <c r="P6" s="184"/>
      <c r="Q6" s="184"/>
      <c r="R6" s="184"/>
      <c r="S6" s="184"/>
      <c r="T6" s="184"/>
      <c r="U6" s="185"/>
      <c r="V6" s="70">
        <v>34</v>
      </c>
      <c r="W6" s="50">
        <f>SUM(W2:W5)</f>
        <v>34</v>
      </c>
      <c r="X6" s="50">
        <f>SUM(X2:X5)</f>
        <v>34</v>
      </c>
    </row>
    <row r="7" spans="1:74" ht="15.75" thickBot="1" x14ac:dyDescent="0.3">
      <c r="B7" s="34" t="s">
        <v>17</v>
      </c>
      <c r="C7" s="35">
        <v>6</v>
      </c>
      <c r="D7" s="10"/>
    </row>
    <row r="8" spans="1:74" ht="15.75" thickBot="1" x14ac:dyDescent="0.3">
      <c r="A8" s="18"/>
      <c r="B8" s="160" t="s">
        <v>5</v>
      </c>
      <c r="C8" s="19"/>
      <c r="D8" s="11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S8" s="181" t="s">
        <v>40</v>
      </c>
      <c r="BT8" s="182"/>
      <c r="BU8" s="181" t="s">
        <v>41</v>
      </c>
      <c r="BV8" s="182"/>
    </row>
    <row r="9" spans="1:74" ht="15.75" thickBot="1" x14ac:dyDescent="0.3">
      <c r="A9" s="21" t="s">
        <v>0</v>
      </c>
      <c r="B9" s="163" t="s">
        <v>1</v>
      </c>
      <c r="C9" s="22">
        <v>1</v>
      </c>
      <c r="D9" s="23" t="s">
        <v>3</v>
      </c>
      <c r="E9" s="22">
        <v>2</v>
      </c>
      <c r="F9" s="23" t="s">
        <v>3</v>
      </c>
      <c r="G9" s="22">
        <v>3</v>
      </c>
      <c r="H9" s="23" t="s">
        <v>3</v>
      </c>
      <c r="I9" s="22">
        <v>4</v>
      </c>
      <c r="J9" s="23" t="s">
        <v>3</v>
      </c>
      <c r="K9" s="22">
        <v>5</v>
      </c>
      <c r="L9" s="23" t="s">
        <v>3</v>
      </c>
      <c r="M9" s="22">
        <v>6</v>
      </c>
      <c r="N9" s="23" t="s">
        <v>3</v>
      </c>
      <c r="O9" s="22">
        <v>7</v>
      </c>
      <c r="P9" s="23" t="s">
        <v>3</v>
      </c>
      <c r="Q9" s="22">
        <v>8</v>
      </c>
      <c r="R9" s="23" t="s">
        <v>3</v>
      </c>
      <c r="S9" s="22">
        <v>9</v>
      </c>
      <c r="T9" s="23" t="s">
        <v>3</v>
      </c>
      <c r="U9" s="22">
        <v>10</v>
      </c>
      <c r="V9" s="23" t="s">
        <v>3</v>
      </c>
      <c r="W9" s="22">
        <v>11</v>
      </c>
      <c r="X9" s="23" t="s">
        <v>3</v>
      </c>
      <c r="Y9" s="22">
        <v>12</v>
      </c>
      <c r="Z9" s="23" t="s">
        <v>3</v>
      </c>
      <c r="AA9" s="22">
        <v>13</v>
      </c>
      <c r="AB9" s="23" t="s">
        <v>3</v>
      </c>
      <c r="AC9" s="22">
        <v>14</v>
      </c>
      <c r="AD9" s="23" t="s">
        <v>3</v>
      </c>
      <c r="AE9" s="22">
        <v>15</v>
      </c>
      <c r="AF9" s="23" t="s">
        <v>3</v>
      </c>
      <c r="AG9" s="22">
        <v>16</v>
      </c>
      <c r="AH9" s="23" t="s">
        <v>3</v>
      </c>
      <c r="AI9" s="22">
        <v>17</v>
      </c>
      <c r="AJ9" s="23" t="s">
        <v>3</v>
      </c>
      <c r="AK9" s="22">
        <v>18</v>
      </c>
      <c r="AL9" s="23" t="s">
        <v>3</v>
      </c>
      <c r="AM9" s="22">
        <v>19</v>
      </c>
      <c r="AN9" s="23" t="s">
        <v>3</v>
      </c>
      <c r="AO9" s="22">
        <v>20</v>
      </c>
      <c r="AP9" s="23" t="s">
        <v>3</v>
      </c>
      <c r="AQ9" s="22">
        <v>21</v>
      </c>
      <c r="AR9" s="23" t="s">
        <v>3</v>
      </c>
      <c r="AS9" s="22">
        <v>22</v>
      </c>
      <c r="AT9" s="23" t="s">
        <v>3</v>
      </c>
      <c r="AU9" s="22">
        <v>23</v>
      </c>
      <c r="AV9" s="23" t="s">
        <v>3</v>
      </c>
      <c r="AW9" s="22">
        <v>24</v>
      </c>
      <c r="AX9" s="23" t="s">
        <v>3</v>
      </c>
      <c r="AY9" s="22">
        <v>25</v>
      </c>
      <c r="AZ9" s="23" t="s">
        <v>3</v>
      </c>
      <c r="BA9" s="22">
        <v>26</v>
      </c>
      <c r="BB9" s="23" t="s">
        <v>3</v>
      </c>
      <c r="BC9" s="22">
        <v>27</v>
      </c>
      <c r="BD9" s="23" t="s">
        <v>3</v>
      </c>
      <c r="BE9" s="22">
        <v>28</v>
      </c>
      <c r="BF9" s="23" t="s">
        <v>3</v>
      </c>
      <c r="BG9" s="22">
        <v>29</v>
      </c>
      <c r="BH9" s="23" t="s">
        <v>3</v>
      </c>
      <c r="BI9" s="22">
        <v>30</v>
      </c>
      <c r="BJ9" s="23" t="s">
        <v>3</v>
      </c>
      <c r="BK9" s="22">
        <v>31</v>
      </c>
      <c r="BL9" s="23" t="s">
        <v>3</v>
      </c>
      <c r="BM9" s="22">
        <v>32</v>
      </c>
      <c r="BN9" s="23" t="s">
        <v>3</v>
      </c>
      <c r="BO9" s="22">
        <v>33</v>
      </c>
      <c r="BP9" s="23" t="s">
        <v>3</v>
      </c>
      <c r="BQ9" s="22">
        <v>34</v>
      </c>
      <c r="BR9" s="23" t="s">
        <v>3</v>
      </c>
      <c r="BS9" s="82" t="s">
        <v>27</v>
      </c>
      <c r="BT9" s="83" t="s">
        <v>14</v>
      </c>
      <c r="BU9" s="82" t="s">
        <v>27</v>
      </c>
      <c r="BV9" s="83" t="s">
        <v>14</v>
      </c>
    </row>
    <row r="10" spans="1:74" ht="24" x14ac:dyDescent="0.25">
      <c r="A10" s="114">
        <v>1</v>
      </c>
      <c r="B10" s="161" t="s">
        <v>44</v>
      </c>
      <c r="C10" s="117">
        <v>3</v>
      </c>
      <c r="D10" s="14">
        <v>3</v>
      </c>
      <c r="E10" s="24">
        <v>3</v>
      </c>
      <c r="F10" s="14">
        <v>1</v>
      </c>
      <c r="G10" s="24">
        <v>3</v>
      </c>
      <c r="H10" s="14">
        <v>1</v>
      </c>
      <c r="I10" s="24">
        <v>1</v>
      </c>
      <c r="J10" s="14">
        <v>1</v>
      </c>
      <c r="K10" s="24">
        <v>1</v>
      </c>
      <c r="L10" s="14">
        <v>1</v>
      </c>
      <c r="M10" s="24">
        <v>1</v>
      </c>
      <c r="N10" s="14">
        <v>1</v>
      </c>
      <c r="O10" s="24">
        <v>1</v>
      </c>
      <c r="P10" s="14">
        <v>1</v>
      </c>
      <c r="Q10" s="24">
        <v>1</v>
      </c>
      <c r="R10" s="14">
        <v>1</v>
      </c>
      <c r="S10" s="24">
        <v>1</v>
      </c>
      <c r="T10" s="14">
        <v>1</v>
      </c>
      <c r="U10" s="24">
        <v>1</v>
      </c>
      <c r="V10" s="14">
        <v>1</v>
      </c>
      <c r="W10" s="24">
        <v>1</v>
      </c>
      <c r="X10" s="14">
        <v>1</v>
      </c>
      <c r="Y10" s="24">
        <v>1</v>
      </c>
      <c r="Z10" s="14">
        <v>1</v>
      </c>
      <c r="AA10" s="24">
        <v>1</v>
      </c>
      <c r="AB10" s="14">
        <v>1</v>
      </c>
      <c r="AC10" s="24">
        <v>1</v>
      </c>
      <c r="AD10" s="14">
        <v>1</v>
      </c>
      <c r="AE10" s="24">
        <v>1</v>
      </c>
      <c r="AF10" s="14">
        <v>1</v>
      </c>
      <c r="AG10" s="24">
        <v>1</v>
      </c>
      <c r="AH10" s="14">
        <v>1</v>
      </c>
      <c r="AI10" s="24">
        <v>1</v>
      </c>
      <c r="AJ10" s="14">
        <v>1</v>
      </c>
      <c r="AK10" s="24">
        <v>1</v>
      </c>
      <c r="AL10" s="14">
        <v>1</v>
      </c>
      <c r="AM10" s="24">
        <v>1</v>
      </c>
      <c r="AN10" s="14">
        <v>1</v>
      </c>
      <c r="AO10" s="24">
        <v>1</v>
      </c>
      <c r="AP10" s="14">
        <v>1</v>
      </c>
      <c r="AQ10" s="24">
        <v>1</v>
      </c>
      <c r="AR10" s="14">
        <v>1</v>
      </c>
      <c r="AS10" s="24">
        <v>1</v>
      </c>
      <c r="AT10" s="14">
        <v>1</v>
      </c>
      <c r="AU10" s="24">
        <v>1</v>
      </c>
      <c r="AV10" s="14">
        <v>1</v>
      </c>
      <c r="AW10" s="24">
        <v>1</v>
      </c>
      <c r="AX10" s="14">
        <v>1</v>
      </c>
      <c r="AY10" s="24">
        <v>1</v>
      </c>
      <c r="AZ10" s="14">
        <v>1</v>
      </c>
      <c r="BA10" s="24">
        <v>1</v>
      </c>
      <c r="BB10" s="14">
        <v>1</v>
      </c>
      <c r="BC10" s="24">
        <v>1</v>
      </c>
      <c r="BD10" s="14">
        <v>1</v>
      </c>
      <c r="BE10" s="24">
        <v>1</v>
      </c>
      <c r="BF10" s="14">
        <v>1</v>
      </c>
      <c r="BG10" s="24">
        <v>1</v>
      </c>
      <c r="BH10" s="14">
        <v>1</v>
      </c>
      <c r="BI10" s="24">
        <v>1</v>
      </c>
      <c r="BJ10" s="14">
        <v>1</v>
      </c>
      <c r="BK10" s="24">
        <v>1</v>
      </c>
      <c r="BL10" s="14">
        <v>1</v>
      </c>
      <c r="BM10" s="25">
        <v>2</v>
      </c>
      <c r="BN10" s="14">
        <v>1</v>
      </c>
      <c r="BO10" s="25">
        <v>2</v>
      </c>
      <c r="BP10" s="14">
        <v>1</v>
      </c>
      <c r="BQ10" s="25">
        <v>2</v>
      </c>
      <c r="BR10" s="14">
        <v>1</v>
      </c>
      <c r="BS10" s="81">
        <f>C10+E10+G10+I10+K10+M10+O10+Q10+S10+U10+W10+Y10+AA10+AC10+AE10+AG10+AI10+AK10+AM10+AO10+AQ10+AS10+AU10+AW10+AY10+BA10+BC10+BE10+BG10+BI10+BK10+BM10+BO10+BQ10</f>
        <v>43</v>
      </c>
      <c r="BT10" s="81">
        <f>D10+F10+H10+J10+L10+N10+P10+R10+T10+V10+X10+Z10+AB10+AD10+AF10+AH10+AJ10+AL10+AN10+AP10+AR10+AT10+AV10+AX10+AZ10+BB10+BD10+BF10+BH10+BJ10+BL10+BN10+BP10+BR10</f>
        <v>36</v>
      </c>
      <c r="BU10" s="79">
        <f>BS10/($C$3*$V$6)</f>
        <v>0.42156862745098039</v>
      </c>
      <c r="BV10" s="76">
        <f>BT10/($C$3*$V$6)</f>
        <v>0.35294117647058826</v>
      </c>
    </row>
    <row r="11" spans="1:74" x14ac:dyDescent="0.25">
      <c r="A11" s="115">
        <v>2</v>
      </c>
      <c r="B11" s="161" t="s">
        <v>45</v>
      </c>
      <c r="C11" s="118">
        <v>3</v>
      </c>
      <c r="D11" s="16">
        <v>3</v>
      </c>
      <c r="E11" s="28">
        <v>3</v>
      </c>
      <c r="F11" s="16">
        <v>1</v>
      </c>
      <c r="G11" s="28">
        <v>2</v>
      </c>
      <c r="H11" s="16">
        <v>1</v>
      </c>
      <c r="I11" s="28">
        <v>2</v>
      </c>
      <c r="J11" s="16">
        <v>1</v>
      </c>
      <c r="K11" s="28">
        <v>2</v>
      </c>
      <c r="L11" s="16">
        <v>1</v>
      </c>
      <c r="M11" s="28">
        <v>2</v>
      </c>
      <c r="N11" s="16">
        <v>1</v>
      </c>
      <c r="O11" s="28">
        <v>2</v>
      </c>
      <c r="P11" s="16">
        <v>1</v>
      </c>
      <c r="Q11" s="28">
        <v>2</v>
      </c>
      <c r="R11" s="16">
        <v>1</v>
      </c>
      <c r="S11" s="28">
        <v>2</v>
      </c>
      <c r="T11" s="16">
        <v>1</v>
      </c>
      <c r="U11" s="28">
        <v>2</v>
      </c>
      <c r="V11" s="16">
        <v>1</v>
      </c>
      <c r="W11" s="28">
        <v>2</v>
      </c>
      <c r="X11" s="16">
        <v>1</v>
      </c>
      <c r="Y11" s="28">
        <v>2</v>
      </c>
      <c r="Z11" s="16">
        <v>1</v>
      </c>
      <c r="AA11" s="28">
        <v>2</v>
      </c>
      <c r="AB11" s="16">
        <v>1</v>
      </c>
      <c r="AC11" s="28">
        <v>2</v>
      </c>
      <c r="AD11" s="16">
        <v>1</v>
      </c>
      <c r="AE11" s="28">
        <v>2</v>
      </c>
      <c r="AF11" s="16">
        <v>1</v>
      </c>
      <c r="AG11" s="28">
        <v>2</v>
      </c>
      <c r="AH11" s="16">
        <v>1</v>
      </c>
      <c r="AI11" s="28">
        <v>2</v>
      </c>
      <c r="AJ11" s="16">
        <v>1</v>
      </c>
      <c r="AK11" s="28">
        <v>2</v>
      </c>
      <c r="AL11" s="16">
        <v>1</v>
      </c>
      <c r="AM11" s="28">
        <v>2</v>
      </c>
      <c r="AN11" s="16">
        <v>1</v>
      </c>
      <c r="AO11" s="28">
        <v>2</v>
      </c>
      <c r="AP11" s="16">
        <v>1</v>
      </c>
      <c r="AQ11" s="28">
        <v>2</v>
      </c>
      <c r="AR11" s="16">
        <v>1</v>
      </c>
      <c r="AS11" s="28">
        <v>2</v>
      </c>
      <c r="AT11" s="16">
        <v>1</v>
      </c>
      <c r="AU11" s="28">
        <v>2</v>
      </c>
      <c r="AV11" s="16">
        <v>1</v>
      </c>
      <c r="AW11" s="28">
        <v>2</v>
      </c>
      <c r="AX11" s="16">
        <v>1</v>
      </c>
      <c r="AY11" s="28">
        <v>2</v>
      </c>
      <c r="AZ11" s="16">
        <v>1</v>
      </c>
      <c r="BA11" s="28">
        <v>2</v>
      </c>
      <c r="BB11" s="16">
        <v>1</v>
      </c>
      <c r="BC11" s="28">
        <v>2</v>
      </c>
      <c r="BD11" s="16">
        <v>1</v>
      </c>
      <c r="BE11" s="28">
        <v>2</v>
      </c>
      <c r="BF11" s="16">
        <v>1</v>
      </c>
      <c r="BG11" s="28">
        <v>2</v>
      </c>
      <c r="BH11" s="16">
        <v>1</v>
      </c>
      <c r="BI11" s="28">
        <v>2</v>
      </c>
      <c r="BJ11" s="16">
        <v>1</v>
      </c>
      <c r="BK11" s="28">
        <v>2</v>
      </c>
      <c r="BL11" s="16">
        <v>1</v>
      </c>
      <c r="BM11" s="29">
        <v>2</v>
      </c>
      <c r="BN11" s="16">
        <v>1</v>
      </c>
      <c r="BO11" s="29">
        <v>2</v>
      </c>
      <c r="BP11" s="16">
        <v>1</v>
      </c>
      <c r="BQ11" s="29">
        <v>2</v>
      </c>
      <c r="BR11" s="16">
        <v>1</v>
      </c>
      <c r="BS11" s="74">
        <f t="shared" ref="BS11:BT22" si="0">C11+E11+G11+I11+K11+M11+O11+Q11+S11+U11+W11+Y11+AA11+AC11+AE11+AG11+AI11+AK11+AM11+AO11+AQ11+AS11+AU11+AW11+AY11+BA11+BC11+BE11+BG11+BI11+BK11+BM11+BO11+BQ11</f>
        <v>70</v>
      </c>
      <c r="BT11" s="74">
        <f t="shared" si="0"/>
        <v>36</v>
      </c>
      <c r="BU11" s="79">
        <f t="shared" ref="BU11:BV22" si="1">BS11/($C$3*$V$6)</f>
        <v>0.68627450980392157</v>
      </c>
      <c r="BV11" s="76">
        <f t="shared" si="1"/>
        <v>0.35294117647058826</v>
      </c>
    </row>
    <row r="12" spans="1:74" ht="24" x14ac:dyDescent="0.25">
      <c r="A12" s="115">
        <v>3</v>
      </c>
      <c r="B12" s="161" t="s">
        <v>46</v>
      </c>
      <c r="C12" s="118">
        <v>3</v>
      </c>
      <c r="D12" s="16">
        <v>3</v>
      </c>
      <c r="E12" s="28">
        <v>3</v>
      </c>
      <c r="F12" s="16">
        <v>1</v>
      </c>
      <c r="G12" s="28">
        <v>3</v>
      </c>
      <c r="H12" s="16">
        <v>1</v>
      </c>
      <c r="I12" s="28">
        <v>1</v>
      </c>
      <c r="J12" s="16">
        <v>1</v>
      </c>
      <c r="K12" s="28">
        <v>3</v>
      </c>
      <c r="L12" s="16">
        <v>1</v>
      </c>
      <c r="M12" s="28">
        <v>3</v>
      </c>
      <c r="N12" s="16">
        <v>1</v>
      </c>
      <c r="O12" s="28">
        <v>3</v>
      </c>
      <c r="P12" s="16">
        <v>1</v>
      </c>
      <c r="Q12" s="28">
        <v>3</v>
      </c>
      <c r="R12" s="16">
        <v>1</v>
      </c>
      <c r="S12" s="28">
        <v>3</v>
      </c>
      <c r="T12" s="16">
        <v>1</v>
      </c>
      <c r="U12" s="28">
        <v>3</v>
      </c>
      <c r="V12" s="16">
        <v>1</v>
      </c>
      <c r="W12" s="28">
        <v>3</v>
      </c>
      <c r="X12" s="16">
        <v>1</v>
      </c>
      <c r="Y12" s="28">
        <v>3</v>
      </c>
      <c r="Z12" s="16">
        <v>1</v>
      </c>
      <c r="AA12" s="28">
        <v>3</v>
      </c>
      <c r="AB12" s="16">
        <v>1</v>
      </c>
      <c r="AC12" s="28">
        <v>3</v>
      </c>
      <c r="AD12" s="16">
        <v>1</v>
      </c>
      <c r="AE12" s="28">
        <v>3</v>
      </c>
      <c r="AF12" s="16">
        <v>1</v>
      </c>
      <c r="AG12" s="28">
        <v>3</v>
      </c>
      <c r="AH12" s="16">
        <v>1</v>
      </c>
      <c r="AI12" s="28">
        <v>3</v>
      </c>
      <c r="AJ12" s="16">
        <v>1</v>
      </c>
      <c r="AK12" s="28">
        <v>3</v>
      </c>
      <c r="AL12" s="16">
        <v>1</v>
      </c>
      <c r="AM12" s="28">
        <v>3</v>
      </c>
      <c r="AN12" s="16">
        <v>1</v>
      </c>
      <c r="AO12" s="28">
        <v>3</v>
      </c>
      <c r="AP12" s="16">
        <v>1</v>
      </c>
      <c r="AQ12" s="28">
        <v>3</v>
      </c>
      <c r="AR12" s="16">
        <v>1</v>
      </c>
      <c r="AS12" s="28">
        <v>3</v>
      </c>
      <c r="AT12" s="16">
        <v>1</v>
      </c>
      <c r="AU12" s="28">
        <v>3</v>
      </c>
      <c r="AV12" s="16">
        <v>1</v>
      </c>
      <c r="AW12" s="28">
        <v>3</v>
      </c>
      <c r="AX12" s="16">
        <v>1</v>
      </c>
      <c r="AY12" s="28">
        <v>3</v>
      </c>
      <c r="AZ12" s="16">
        <v>1</v>
      </c>
      <c r="BA12" s="28">
        <v>3</v>
      </c>
      <c r="BB12" s="16">
        <v>1</v>
      </c>
      <c r="BC12" s="28">
        <v>3</v>
      </c>
      <c r="BD12" s="16">
        <v>1</v>
      </c>
      <c r="BE12" s="28">
        <v>3</v>
      </c>
      <c r="BF12" s="16">
        <v>1</v>
      </c>
      <c r="BG12" s="28">
        <v>3</v>
      </c>
      <c r="BH12" s="16">
        <v>1</v>
      </c>
      <c r="BI12" s="28">
        <v>3</v>
      </c>
      <c r="BJ12" s="16">
        <v>1</v>
      </c>
      <c r="BK12" s="28">
        <v>3</v>
      </c>
      <c r="BL12" s="16">
        <v>1</v>
      </c>
      <c r="BM12" s="29">
        <v>2</v>
      </c>
      <c r="BN12" s="16">
        <v>1</v>
      </c>
      <c r="BO12" s="29">
        <v>2</v>
      </c>
      <c r="BP12" s="16">
        <v>1</v>
      </c>
      <c r="BQ12" s="29">
        <v>2</v>
      </c>
      <c r="BR12" s="16">
        <v>1</v>
      </c>
      <c r="BS12" s="74">
        <f t="shared" si="0"/>
        <v>97</v>
      </c>
      <c r="BT12" s="74">
        <f t="shared" si="0"/>
        <v>36</v>
      </c>
      <c r="BU12" s="79">
        <f t="shared" si="1"/>
        <v>0.9509803921568627</v>
      </c>
      <c r="BV12" s="76">
        <f t="shared" si="1"/>
        <v>0.35294117647058826</v>
      </c>
    </row>
    <row r="13" spans="1:74" ht="36" x14ac:dyDescent="0.25">
      <c r="A13" s="115">
        <v>4</v>
      </c>
      <c r="B13" s="161" t="s">
        <v>82</v>
      </c>
      <c r="C13" s="118">
        <v>3</v>
      </c>
      <c r="D13" s="16">
        <v>3</v>
      </c>
      <c r="E13" s="28">
        <v>1</v>
      </c>
      <c r="F13" s="16">
        <v>1</v>
      </c>
      <c r="G13" s="28">
        <v>1</v>
      </c>
      <c r="H13" s="16">
        <v>1</v>
      </c>
      <c r="I13" s="28">
        <v>1</v>
      </c>
      <c r="J13" s="16">
        <v>1</v>
      </c>
      <c r="K13" s="28">
        <v>1</v>
      </c>
      <c r="L13" s="16">
        <v>1</v>
      </c>
      <c r="M13" s="28">
        <v>1</v>
      </c>
      <c r="N13" s="16">
        <v>1</v>
      </c>
      <c r="O13" s="28">
        <v>1</v>
      </c>
      <c r="P13" s="16">
        <v>1</v>
      </c>
      <c r="Q13" s="28">
        <v>1</v>
      </c>
      <c r="R13" s="16">
        <v>1</v>
      </c>
      <c r="S13" s="28">
        <v>1</v>
      </c>
      <c r="T13" s="16">
        <v>1</v>
      </c>
      <c r="U13" s="28">
        <v>1</v>
      </c>
      <c r="V13" s="16">
        <v>1</v>
      </c>
      <c r="W13" s="28">
        <v>1</v>
      </c>
      <c r="X13" s="16">
        <v>1</v>
      </c>
      <c r="Y13" s="28">
        <v>1</v>
      </c>
      <c r="Z13" s="16">
        <v>1</v>
      </c>
      <c r="AA13" s="28">
        <v>1</v>
      </c>
      <c r="AB13" s="16">
        <v>1</v>
      </c>
      <c r="AC13" s="28">
        <v>1</v>
      </c>
      <c r="AD13" s="16">
        <v>1</v>
      </c>
      <c r="AE13" s="28">
        <v>1</v>
      </c>
      <c r="AF13" s="16">
        <v>1</v>
      </c>
      <c r="AG13" s="28">
        <v>1</v>
      </c>
      <c r="AH13" s="16">
        <v>1</v>
      </c>
      <c r="AI13" s="28">
        <v>1</v>
      </c>
      <c r="AJ13" s="16">
        <v>1</v>
      </c>
      <c r="AK13" s="28">
        <v>1</v>
      </c>
      <c r="AL13" s="16">
        <v>1</v>
      </c>
      <c r="AM13" s="28">
        <v>1</v>
      </c>
      <c r="AN13" s="16">
        <v>1</v>
      </c>
      <c r="AO13" s="28">
        <v>1</v>
      </c>
      <c r="AP13" s="16">
        <v>1</v>
      </c>
      <c r="AQ13" s="28">
        <v>1</v>
      </c>
      <c r="AR13" s="16">
        <v>1</v>
      </c>
      <c r="AS13" s="28">
        <v>1</v>
      </c>
      <c r="AT13" s="16">
        <v>1</v>
      </c>
      <c r="AU13" s="28">
        <v>1</v>
      </c>
      <c r="AV13" s="16">
        <v>1</v>
      </c>
      <c r="AW13" s="28">
        <v>1</v>
      </c>
      <c r="AX13" s="16">
        <v>1</v>
      </c>
      <c r="AY13" s="28">
        <v>1</v>
      </c>
      <c r="AZ13" s="16">
        <v>1</v>
      </c>
      <c r="BA13" s="28">
        <v>1</v>
      </c>
      <c r="BB13" s="16">
        <v>1</v>
      </c>
      <c r="BC13" s="28">
        <v>1</v>
      </c>
      <c r="BD13" s="16">
        <v>1</v>
      </c>
      <c r="BE13" s="28">
        <v>1</v>
      </c>
      <c r="BF13" s="16">
        <v>1</v>
      </c>
      <c r="BG13" s="28">
        <v>1</v>
      </c>
      <c r="BH13" s="16">
        <v>1</v>
      </c>
      <c r="BI13" s="28">
        <v>1</v>
      </c>
      <c r="BJ13" s="16">
        <v>1</v>
      </c>
      <c r="BK13" s="28">
        <v>1</v>
      </c>
      <c r="BL13" s="16">
        <v>1</v>
      </c>
      <c r="BM13" s="29">
        <v>2</v>
      </c>
      <c r="BN13" s="16">
        <v>1</v>
      </c>
      <c r="BO13" s="29">
        <v>2</v>
      </c>
      <c r="BP13" s="16">
        <v>1</v>
      </c>
      <c r="BQ13" s="29">
        <v>2</v>
      </c>
      <c r="BR13" s="16">
        <v>1</v>
      </c>
      <c r="BS13" s="74">
        <f t="shared" si="0"/>
        <v>39</v>
      </c>
      <c r="BT13" s="74">
        <f t="shared" si="0"/>
        <v>36</v>
      </c>
      <c r="BU13" s="79">
        <f t="shared" si="1"/>
        <v>0.38235294117647056</v>
      </c>
      <c r="BV13" s="76">
        <f t="shared" si="1"/>
        <v>0.35294117647058826</v>
      </c>
    </row>
    <row r="14" spans="1:74" ht="36" x14ac:dyDescent="0.25">
      <c r="A14" s="115">
        <v>5</v>
      </c>
      <c r="B14" s="161" t="s">
        <v>83</v>
      </c>
      <c r="C14" s="118">
        <v>3</v>
      </c>
      <c r="D14" s="16">
        <v>3</v>
      </c>
      <c r="E14" s="28">
        <v>2</v>
      </c>
      <c r="F14" s="16">
        <v>1</v>
      </c>
      <c r="G14" s="28">
        <v>2</v>
      </c>
      <c r="H14" s="16">
        <v>3</v>
      </c>
      <c r="I14" s="28">
        <v>1</v>
      </c>
      <c r="J14" s="16">
        <v>1</v>
      </c>
      <c r="K14" s="28">
        <v>2</v>
      </c>
      <c r="L14" s="16">
        <v>1</v>
      </c>
      <c r="M14" s="28">
        <v>2</v>
      </c>
      <c r="N14" s="16">
        <v>1</v>
      </c>
      <c r="O14" s="28">
        <v>2</v>
      </c>
      <c r="P14" s="16">
        <v>1</v>
      </c>
      <c r="Q14" s="28">
        <v>2</v>
      </c>
      <c r="R14" s="16">
        <v>1</v>
      </c>
      <c r="S14" s="28">
        <v>2</v>
      </c>
      <c r="T14" s="16">
        <v>1</v>
      </c>
      <c r="U14" s="28">
        <v>2</v>
      </c>
      <c r="V14" s="16">
        <v>1</v>
      </c>
      <c r="W14" s="28">
        <v>2</v>
      </c>
      <c r="X14" s="16">
        <v>1</v>
      </c>
      <c r="Y14" s="28">
        <v>2</v>
      </c>
      <c r="Z14" s="16">
        <v>1</v>
      </c>
      <c r="AA14" s="28">
        <v>2</v>
      </c>
      <c r="AB14" s="16">
        <v>1</v>
      </c>
      <c r="AC14" s="28">
        <v>2</v>
      </c>
      <c r="AD14" s="16">
        <v>1</v>
      </c>
      <c r="AE14" s="28">
        <v>2</v>
      </c>
      <c r="AF14" s="16">
        <v>1</v>
      </c>
      <c r="AG14" s="28">
        <v>2</v>
      </c>
      <c r="AH14" s="16">
        <v>1</v>
      </c>
      <c r="AI14" s="28">
        <v>2</v>
      </c>
      <c r="AJ14" s="16">
        <v>1</v>
      </c>
      <c r="AK14" s="28">
        <v>2</v>
      </c>
      <c r="AL14" s="16">
        <v>1</v>
      </c>
      <c r="AM14" s="28">
        <v>2</v>
      </c>
      <c r="AN14" s="16">
        <v>1</v>
      </c>
      <c r="AO14" s="28">
        <v>2</v>
      </c>
      <c r="AP14" s="16">
        <v>1</v>
      </c>
      <c r="AQ14" s="28">
        <v>2</v>
      </c>
      <c r="AR14" s="16">
        <v>1</v>
      </c>
      <c r="AS14" s="28">
        <v>2</v>
      </c>
      <c r="AT14" s="16">
        <v>1</v>
      </c>
      <c r="AU14" s="28">
        <v>2</v>
      </c>
      <c r="AV14" s="16">
        <v>1</v>
      </c>
      <c r="AW14" s="28">
        <v>2</v>
      </c>
      <c r="AX14" s="16">
        <v>1</v>
      </c>
      <c r="AY14" s="28">
        <v>2</v>
      </c>
      <c r="AZ14" s="16">
        <v>1</v>
      </c>
      <c r="BA14" s="28">
        <v>2</v>
      </c>
      <c r="BB14" s="16">
        <v>1</v>
      </c>
      <c r="BC14" s="28">
        <v>2</v>
      </c>
      <c r="BD14" s="16">
        <v>1</v>
      </c>
      <c r="BE14" s="28">
        <v>2</v>
      </c>
      <c r="BF14" s="16">
        <v>1</v>
      </c>
      <c r="BG14" s="28">
        <v>2</v>
      </c>
      <c r="BH14" s="16">
        <v>1</v>
      </c>
      <c r="BI14" s="28">
        <v>2</v>
      </c>
      <c r="BJ14" s="16">
        <v>1</v>
      </c>
      <c r="BK14" s="28">
        <v>2</v>
      </c>
      <c r="BL14" s="16">
        <v>1</v>
      </c>
      <c r="BM14" s="29">
        <v>2</v>
      </c>
      <c r="BN14" s="16">
        <v>1</v>
      </c>
      <c r="BO14" s="29">
        <v>2</v>
      </c>
      <c r="BP14" s="16">
        <v>1</v>
      </c>
      <c r="BQ14" s="29">
        <v>2</v>
      </c>
      <c r="BR14" s="16">
        <v>1</v>
      </c>
      <c r="BS14" s="74">
        <f t="shared" si="0"/>
        <v>68</v>
      </c>
      <c r="BT14" s="74">
        <f t="shared" si="0"/>
        <v>38</v>
      </c>
      <c r="BU14" s="79">
        <f t="shared" si="1"/>
        <v>0.66666666666666663</v>
      </c>
      <c r="BV14" s="76">
        <f t="shared" si="1"/>
        <v>0.37254901960784315</v>
      </c>
    </row>
    <row r="15" spans="1:74" ht="24" x14ac:dyDescent="0.25">
      <c r="A15" s="115">
        <v>6</v>
      </c>
      <c r="B15" s="161" t="s">
        <v>84</v>
      </c>
      <c r="C15" s="118">
        <v>3</v>
      </c>
      <c r="D15" s="16">
        <v>3</v>
      </c>
      <c r="E15" s="28">
        <v>3</v>
      </c>
      <c r="F15" s="16">
        <v>3</v>
      </c>
      <c r="G15" s="28">
        <v>3</v>
      </c>
      <c r="H15" s="16">
        <v>3</v>
      </c>
      <c r="I15" s="28">
        <v>1</v>
      </c>
      <c r="J15" s="16">
        <v>1</v>
      </c>
      <c r="K15" s="28">
        <v>3</v>
      </c>
      <c r="L15" s="16">
        <v>1</v>
      </c>
      <c r="M15" s="28">
        <v>3</v>
      </c>
      <c r="N15" s="16">
        <v>1</v>
      </c>
      <c r="O15" s="28">
        <v>3</v>
      </c>
      <c r="P15" s="16">
        <v>1</v>
      </c>
      <c r="Q15" s="28">
        <v>3</v>
      </c>
      <c r="R15" s="16">
        <v>1</v>
      </c>
      <c r="S15" s="28">
        <v>3</v>
      </c>
      <c r="T15" s="16">
        <v>1</v>
      </c>
      <c r="U15" s="28">
        <v>3</v>
      </c>
      <c r="V15" s="16">
        <v>1</v>
      </c>
      <c r="W15" s="28">
        <v>3</v>
      </c>
      <c r="X15" s="16">
        <v>1</v>
      </c>
      <c r="Y15" s="28">
        <v>3</v>
      </c>
      <c r="Z15" s="16">
        <v>1</v>
      </c>
      <c r="AA15" s="28">
        <v>3</v>
      </c>
      <c r="AB15" s="16">
        <v>1</v>
      </c>
      <c r="AC15" s="28">
        <v>3</v>
      </c>
      <c r="AD15" s="16">
        <v>1</v>
      </c>
      <c r="AE15" s="28">
        <v>3</v>
      </c>
      <c r="AF15" s="16">
        <v>1</v>
      </c>
      <c r="AG15" s="28">
        <v>3</v>
      </c>
      <c r="AH15" s="16">
        <v>1</v>
      </c>
      <c r="AI15" s="28">
        <v>3</v>
      </c>
      <c r="AJ15" s="16">
        <v>1</v>
      </c>
      <c r="AK15" s="28">
        <v>3</v>
      </c>
      <c r="AL15" s="16">
        <v>1</v>
      </c>
      <c r="AM15" s="28">
        <v>3</v>
      </c>
      <c r="AN15" s="16">
        <v>1</v>
      </c>
      <c r="AO15" s="28">
        <v>3</v>
      </c>
      <c r="AP15" s="16">
        <v>1</v>
      </c>
      <c r="AQ15" s="28">
        <v>3</v>
      </c>
      <c r="AR15" s="16">
        <v>1</v>
      </c>
      <c r="AS15" s="28">
        <v>3</v>
      </c>
      <c r="AT15" s="16">
        <v>1</v>
      </c>
      <c r="AU15" s="28">
        <v>3</v>
      </c>
      <c r="AV15" s="16">
        <v>1</v>
      </c>
      <c r="AW15" s="28">
        <v>3</v>
      </c>
      <c r="AX15" s="16">
        <v>1</v>
      </c>
      <c r="AY15" s="28">
        <v>3</v>
      </c>
      <c r="AZ15" s="16">
        <v>1</v>
      </c>
      <c r="BA15" s="28">
        <v>3</v>
      </c>
      <c r="BB15" s="16">
        <v>1</v>
      </c>
      <c r="BC15" s="28">
        <v>3</v>
      </c>
      <c r="BD15" s="16">
        <v>1</v>
      </c>
      <c r="BE15" s="28">
        <v>3</v>
      </c>
      <c r="BF15" s="16">
        <v>1</v>
      </c>
      <c r="BG15" s="28">
        <v>3</v>
      </c>
      <c r="BH15" s="16">
        <v>1</v>
      </c>
      <c r="BI15" s="28">
        <v>3</v>
      </c>
      <c r="BJ15" s="16">
        <v>1</v>
      </c>
      <c r="BK15" s="28">
        <v>3</v>
      </c>
      <c r="BL15" s="16">
        <v>1</v>
      </c>
      <c r="BM15" s="29">
        <v>2</v>
      </c>
      <c r="BN15" s="16">
        <v>1</v>
      </c>
      <c r="BO15" s="29">
        <v>2</v>
      </c>
      <c r="BP15" s="16">
        <v>1</v>
      </c>
      <c r="BQ15" s="29">
        <v>2</v>
      </c>
      <c r="BR15" s="16">
        <v>1</v>
      </c>
      <c r="BS15" s="74">
        <f t="shared" si="0"/>
        <v>97</v>
      </c>
      <c r="BT15" s="74">
        <f t="shared" si="0"/>
        <v>40</v>
      </c>
      <c r="BU15" s="79">
        <f t="shared" si="1"/>
        <v>0.9509803921568627</v>
      </c>
      <c r="BV15" s="76">
        <f t="shared" si="1"/>
        <v>0.39215686274509803</v>
      </c>
    </row>
    <row r="16" spans="1:74" ht="14.45" x14ac:dyDescent="0.3">
      <c r="A16" s="115"/>
      <c r="B16" s="162"/>
      <c r="C16" s="118"/>
      <c r="D16" s="16"/>
      <c r="E16" s="28"/>
      <c r="F16" s="16"/>
      <c r="G16" s="28"/>
      <c r="H16" s="16"/>
      <c r="I16" s="28"/>
      <c r="J16" s="16"/>
      <c r="K16" s="28"/>
      <c r="L16" s="16"/>
      <c r="M16" s="28"/>
      <c r="N16" s="16"/>
      <c r="O16" s="28"/>
      <c r="P16" s="16"/>
      <c r="Q16" s="28"/>
      <c r="R16" s="16"/>
      <c r="S16" s="28"/>
      <c r="T16" s="16"/>
      <c r="U16" s="28"/>
      <c r="V16" s="16"/>
      <c r="W16" s="28"/>
      <c r="X16" s="16"/>
      <c r="Y16" s="28"/>
      <c r="Z16" s="16"/>
      <c r="AA16" s="28"/>
      <c r="AB16" s="16"/>
      <c r="AC16" s="28"/>
      <c r="AD16" s="16"/>
      <c r="AE16" s="28"/>
      <c r="AF16" s="16"/>
      <c r="AG16" s="28"/>
      <c r="AH16" s="16"/>
      <c r="AI16" s="28"/>
      <c r="AJ16" s="16"/>
      <c r="AK16" s="28"/>
      <c r="AL16" s="16"/>
      <c r="AM16" s="28"/>
      <c r="AN16" s="16"/>
      <c r="AO16" s="28"/>
      <c r="AP16" s="16"/>
      <c r="AQ16" s="28"/>
      <c r="AR16" s="16"/>
      <c r="AS16" s="28"/>
      <c r="AT16" s="16"/>
      <c r="AU16" s="28"/>
      <c r="AV16" s="16"/>
      <c r="AW16" s="28"/>
      <c r="AX16" s="16"/>
      <c r="AY16" s="28"/>
      <c r="AZ16" s="16"/>
      <c r="BA16" s="28"/>
      <c r="BB16" s="16"/>
      <c r="BC16" s="28"/>
      <c r="BD16" s="16"/>
      <c r="BE16" s="28"/>
      <c r="BF16" s="16"/>
      <c r="BG16" s="28"/>
      <c r="BH16" s="16"/>
      <c r="BI16" s="28"/>
      <c r="BJ16" s="16"/>
      <c r="BK16" s="28"/>
      <c r="BL16" s="16"/>
      <c r="BM16" s="29"/>
      <c r="BN16" s="16"/>
      <c r="BO16" s="29"/>
      <c r="BP16" s="16"/>
      <c r="BQ16" s="29"/>
      <c r="BR16" s="16"/>
      <c r="BS16" s="74">
        <f t="shared" si="0"/>
        <v>0</v>
      </c>
      <c r="BT16" s="74">
        <f t="shared" si="0"/>
        <v>0</v>
      </c>
      <c r="BU16" s="79">
        <f t="shared" si="1"/>
        <v>0</v>
      </c>
      <c r="BV16" s="76">
        <f t="shared" si="1"/>
        <v>0</v>
      </c>
    </row>
    <row r="17" spans="1:74" x14ac:dyDescent="0.25">
      <c r="A17" s="115"/>
      <c r="B17" s="27"/>
      <c r="C17" s="118"/>
      <c r="D17" s="16"/>
      <c r="E17" s="28"/>
      <c r="F17" s="16"/>
      <c r="G17" s="28"/>
      <c r="H17" s="16"/>
      <c r="I17" s="28"/>
      <c r="J17" s="16"/>
      <c r="K17" s="28"/>
      <c r="L17" s="16"/>
      <c r="M17" s="28"/>
      <c r="N17" s="16"/>
      <c r="O17" s="28"/>
      <c r="P17" s="16"/>
      <c r="Q17" s="28"/>
      <c r="R17" s="16"/>
      <c r="S17" s="28"/>
      <c r="T17" s="16"/>
      <c r="U17" s="28"/>
      <c r="V17" s="16"/>
      <c r="W17" s="28"/>
      <c r="X17" s="16"/>
      <c r="Y17" s="28"/>
      <c r="Z17" s="16"/>
      <c r="AA17" s="28"/>
      <c r="AB17" s="16"/>
      <c r="AC17" s="28"/>
      <c r="AD17" s="16"/>
      <c r="AE17" s="28"/>
      <c r="AF17" s="16"/>
      <c r="AG17" s="28"/>
      <c r="AH17" s="16"/>
      <c r="AI17" s="28"/>
      <c r="AJ17" s="16"/>
      <c r="AK17" s="28"/>
      <c r="AL17" s="16"/>
      <c r="AM17" s="28"/>
      <c r="AN17" s="16"/>
      <c r="AO17" s="28"/>
      <c r="AP17" s="16"/>
      <c r="AQ17" s="28"/>
      <c r="AR17" s="16"/>
      <c r="AS17" s="28"/>
      <c r="AT17" s="16"/>
      <c r="AU17" s="28"/>
      <c r="AV17" s="16"/>
      <c r="AW17" s="28"/>
      <c r="AX17" s="16"/>
      <c r="AY17" s="28"/>
      <c r="AZ17" s="16"/>
      <c r="BA17" s="28"/>
      <c r="BB17" s="16"/>
      <c r="BC17" s="28"/>
      <c r="BD17" s="16"/>
      <c r="BE17" s="28"/>
      <c r="BF17" s="16"/>
      <c r="BG17" s="28"/>
      <c r="BH17" s="16"/>
      <c r="BI17" s="28"/>
      <c r="BJ17" s="16"/>
      <c r="BK17" s="28"/>
      <c r="BL17" s="16"/>
      <c r="BM17" s="29"/>
      <c r="BN17" s="16"/>
      <c r="BO17" s="29"/>
      <c r="BP17" s="16"/>
      <c r="BQ17" s="29"/>
      <c r="BR17" s="16"/>
      <c r="BS17" s="74">
        <f t="shared" si="0"/>
        <v>0</v>
      </c>
      <c r="BT17" s="74">
        <f t="shared" si="0"/>
        <v>0</v>
      </c>
      <c r="BU17" s="79">
        <f t="shared" si="1"/>
        <v>0</v>
      </c>
      <c r="BV17" s="76">
        <f t="shared" si="1"/>
        <v>0</v>
      </c>
    </row>
    <row r="18" spans="1:74" x14ac:dyDescent="0.25">
      <c r="A18" s="115"/>
      <c r="B18" s="27"/>
      <c r="C18" s="118"/>
      <c r="D18" s="16"/>
      <c r="E18" s="28"/>
      <c r="F18" s="16"/>
      <c r="G18" s="28"/>
      <c r="H18" s="16"/>
      <c r="I18" s="28"/>
      <c r="J18" s="16"/>
      <c r="K18" s="28"/>
      <c r="L18" s="16"/>
      <c r="M18" s="28"/>
      <c r="N18" s="16"/>
      <c r="O18" s="28"/>
      <c r="P18" s="16"/>
      <c r="Q18" s="28"/>
      <c r="R18" s="16"/>
      <c r="S18" s="28"/>
      <c r="T18" s="16"/>
      <c r="U18" s="28"/>
      <c r="V18" s="16"/>
      <c r="W18" s="28"/>
      <c r="X18" s="16"/>
      <c r="Y18" s="28"/>
      <c r="Z18" s="16"/>
      <c r="AA18" s="28"/>
      <c r="AB18" s="16"/>
      <c r="AC18" s="28"/>
      <c r="AD18" s="16"/>
      <c r="AE18" s="28"/>
      <c r="AF18" s="16"/>
      <c r="AG18" s="28"/>
      <c r="AH18" s="16"/>
      <c r="AI18" s="28"/>
      <c r="AJ18" s="16"/>
      <c r="AK18" s="28"/>
      <c r="AL18" s="16"/>
      <c r="AM18" s="28"/>
      <c r="AN18" s="16"/>
      <c r="AO18" s="28"/>
      <c r="AP18" s="16"/>
      <c r="AQ18" s="28"/>
      <c r="AR18" s="16"/>
      <c r="AS18" s="28"/>
      <c r="AT18" s="16"/>
      <c r="AU18" s="28"/>
      <c r="AV18" s="16"/>
      <c r="AW18" s="28"/>
      <c r="AX18" s="16"/>
      <c r="AY18" s="28"/>
      <c r="AZ18" s="16"/>
      <c r="BA18" s="28"/>
      <c r="BB18" s="16"/>
      <c r="BC18" s="28"/>
      <c r="BD18" s="16"/>
      <c r="BE18" s="28"/>
      <c r="BF18" s="16"/>
      <c r="BG18" s="28"/>
      <c r="BH18" s="16"/>
      <c r="BI18" s="28"/>
      <c r="BJ18" s="16"/>
      <c r="BK18" s="28"/>
      <c r="BL18" s="16"/>
      <c r="BM18" s="29"/>
      <c r="BN18" s="16"/>
      <c r="BO18" s="29"/>
      <c r="BP18" s="16"/>
      <c r="BQ18" s="29"/>
      <c r="BR18" s="16"/>
      <c r="BS18" s="74">
        <f t="shared" si="0"/>
        <v>0</v>
      </c>
      <c r="BT18" s="74">
        <f t="shared" si="0"/>
        <v>0</v>
      </c>
      <c r="BU18" s="79">
        <f t="shared" si="1"/>
        <v>0</v>
      </c>
      <c r="BV18" s="76">
        <f t="shared" si="1"/>
        <v>0</v>
      </c>
    </row>
    <row r="19" spans="1:74" x14ac:dyDescent="0.25">
      <c r="A19" s="115"/>
      <c r="B19" s="27"/>
      <c r="C19" s="118"/>
      <c r="D19" s="16"/>
      <c r="E19" s="28"/>
      <c r="F19" s="16"/>
      <c r="G19" s="28"/>
      <c r="H19" s="16"/>
      <c r="I19" s="28"/>
      <c r="J19" s="16"/>
      <c r="K19" s="28"/>
      <c r="L19" s="16"/>
      <c r="M19" s="28"/>
      <c r="N19" s="16"/>
      <c r="O19" s="28"/>
      <c r="P19" s="16"/>
      <c r="Q19" s="28"/>
      <c r="R19" s="16"/>
      <c r="S19" s="28"/>
      <c r="T19" s="16"/>
      <c r="U19" s="28"/>
      <c r="V19" s="16"/>
      <c r="W19" s="28"/>
      <c r="X19" s="16"/>
      <c r="Y19" s="28"/>
      <c r="Z19" s="16"/>
      <c r="AA19" s="28"/>
      <c r="AB19" s="16"/>
      <c r="AC19" s="28"/>
      <c r="AD19" s="16"/>
      <c r="AE19" s="28"/>
      <c r="AF19" s="16"/>
      <c r="AG19" s="28"/>
      <c r="AH19" s="16"/>
      <c r="AI19" s="28"/>
      <c r="AJ19" s="16"/>
      <c r="AK19" s="28"/>
      <c r="AL19" s="16"/>
      <c r="AM19" s="28"/>
      <c r="AN19" s="16"/>
      <c r="AO19" s="28"/>
      <c r="AP19" s="16"/>
      <c r="AQ19" s="28"/>
      <c r="AR19" s="16"/>
      <c r="AS19" s="28"/>
      <c r="AT19" s="16"/>
      <c r="AU19" s="28"/>
      <c r="AV19" s="16"/>
      <c r="AW19" s="28"/>
      <c r="AX19" s="16"/>
      <c r="AY19" s="28"/>
      <c r="AZ19" s="16"/>
      <c r="BA19" s="28"/>
      <c r="BB19" s="16"/>
      <c r="BC19" s="28"/>
      <c r="BD19" s="16"/>
      <c r="BE19" s="28"/>
      <c r="BF19" s="16"/>
      <c r="BG19" s="28"/>
      <c r="BH19" s="16"/>
      <c r="BI19" s="28"/>
      <c r="BJ19" s="16"/>
      <c r="BK19" s="28"/>
      <c r="BL19" s="16"/>
      <c r="BM19" s="29"/>
      <c r="BN19" s="16"/>
      <c r="BO19" s="29"/>
      <c r="BP19" s="16"/>
      <c r="BQ19" s="29"/>
      <c r="BR19" s="16"/>
      <c r="BS19" s="74">
        <f t="shared" si="0"/>
        <v>0</v>
      </c>
      <c r="BT19" s="74">
        <f t="shared" si="0"/>
        <v>0</v>
      </c>
      <c r="BU19" s="79">
        <f t="shared" si="1"/>
        <v>0</v>
      </c>
      <c r="BV19" s="76">
        <f t="shared" si="1"/>
        <v>0</v>
      </c>
    </row>
    <row r="20" spans="1:74" x14ac:dyDescent="0.25">
      <c r="A20" s="115"/>
      <c r="B20" s="27"/>
      <c r="C20" s="118"/>
      <c r="D20" s="16"/>
      <c r="E20" s="28"/>
      <c r="F20" s="16"/>
      <c r="G20" s="28"/>
      <c r="H20" s="16"/>
      <c r="I20" s="28"/>
      <c r="J20" s="16"/>
      <c r="K20" s="28"/>
      <c r="L20" s="16"/>
      <c r="M20" s="28"/>
      <c r="N20" s="16"/>
      <c r="O20" s="28"/>
      <c r="P20" s="16"/>
      <c r="Q20" s="28"/>
      <c r="R20" s="16"/>
      <c r="S20" s="28"/>
      <c r="T20" s="16"/>
      <c r="U20" s="28"/>
      <c r="V20" s="16"/>
      <c r="W20" s="28"/>
      <c r="X20" s="16"/>
      <c r="Y20" s="28"/>
      <c r="Z20" s="16"/>
      <c r="AA20" s="28"/>
      <c r="AB20" s="16"/>
      <c r="AC20" s="28"/>
      <c r="AD20" s="16"/>
      <c r="AE20" s="28"/>
      <c r="AF20" s="16"/>
      <c r="AG20" s="28"/>
      <c r="AH20" s="16"/>
      <c r="AI20" s="28"/>
      <c r="AJ20" s="16"/>
      <c r="AK20" s="28"/>
      <c r="AL20" s="16"/>
      <c r="AM20" s="28"/>
      <c r="AN20" s="16"/>
      <c r="AO20" s="28"/>
      <c r="AP20" s="16"/>
      <c r="AQ20" s="28"/>
      <c r="AR20" s="16"/>
      <c r="AS20" s="28"/>
      <c r="AT20" s="16"/>
      <c r="AU20" s="28"/>
      <c r="AV20" s="16"/>
      <c r="AW20" s="28"/>
      <c r="AX20" s="16"/>
      <c r="AY20" s="28"/>
      <c r="AZ20" s="16"/>
      <c r="BA20" s="28"/>
      <c r="BB20" s="16"/>
      <c r="BC20" s="28"/>
      <c r="BD20" s="16"/>
      <c r="BE20" s="28"/>
      <c r="BF20" s="16"/>
      <c r="BG20" s="28"/>
      <c r="BH20" s="16"/>
      <c r="BI20" s="28"/>
      <c r="BJ20" s="16"/>
      <c r="BK20" s="28"/>
      <c r="BL20" s="16"/>
      <c r="BM20" s="29"/>
      <c r="BN20" s="16"/>
      <c r="BO20" s="29"/>
      <c r="BP20" s="16"/>
      <c r="BQ20" s="29"/>
      <c r="BR20" s="16"/>
      <c r="BS20" s="74">
        <f t="shared" si="0"/>
        <v>0</v>
      </c>
      <c r="BT20" s="74">
        <f t="shared" si="0"/>
        <v>0</v>
      </c>
      <c r="BU20" s="79">
        <f t="shared" si="1"/>
        <v>0</v>
      </c>
      <c r="BV20" s="76">
        <f t="shared" si="1"/>
        <v>0</v>
      </c>
    </row>
    <row r="21" spans="1:74" x14ac:dyDescent="0.25">
      <c r="A21" s="115"/>
      <c r="B21" s="27"/>
      <c r="C21" s="118"/>
      <c r="D21" s="16"/>
      <c r="E21" s="28"/>
      <c r="F21" s="16"/>
      <c r="G21" s="28"/>
      <c r="H21" s="16"/>
      <c r="I21" s="28"/>
      <c r="J21" s="16"/>
      <c r="K21" s="28"/>
      <c r="L21" s="16"/>
      <c r="M21" s="28"/>
      <c r="N21" s="16"/>
      <c r="O21" s="28"/>
      <c r="P21" s="16"/>
      <c r="Q21" s="28"/>
      <c r="R21" s="16"/>
      <c r="S21" s="28"/>
      <c r="T21" s="16"/>
      <c r="U21" s="28"/>
      <c r="V21" s="16"/>
      <c r="W21" s="28"/>
      <c r="X21" s="16"/>
      <c r="Y21" s="28"/>
      <c r="Z21" s="16"/>
      <c r="AA21" s="28"/>
      <c r="AB21" s="16"/>
      <c r="AC21" s="28"/>
      <c r="AD21" s="16"/>
      <c r="AE21" s="28"/>
      <c r="AF21" s="16"/>
      <c r="AG21" s="28"/>
      <c r="AH21" s="16"/>
      <c r="AI21" s="28"/>
      <c r="AJ21" s="16"/>
      <c r="AK21" s="28"/>
      <c r="AL21" s="16"/>
      <c r="AM21" s="28"/>
      <c r="AN21" s="16"/>
      <c r="AO21" s="28"/>
      <c r="AP21" s="16"/>
      <c r="AQ21" s="28"/>
      <c r="AR21" s="16"/>
      <c r="AS21" s="28"/>
      <c r="AT21" s="16"/>
      <c r="AU21" s="28"/>
      <c r="AV21" s="16"/>
      <c r="AW21" s="28"/>
      <c r="AX21" s="16"/>
      <c r="AY21" s="28"/>
      <c r="AZ21" s="16"/>
      <c r="BA21" s="28"/>
      <c r="BB21" s="16"/>
      <c r="BC21" s="28"/>
      <c r="BD21" s="16"/>
      <c r="BE21" s="28"/>
      <c r="BF21" s="16"/>
      <c r="BG21" s="28"/>
      <c r="BH21" s="16"/>
      <c r="BI21" s="28"/>
      <c r="BJ21" s="16"/>
      <c r="BK21" s="28"/>
      <c r="BL21" s="16"/>
      <c r="BM21" s="29"/>
      <c r="BN21" s="16"/>
      <c r="BO21" s="29"/>
      <c r="BP21" s="16"/>
      <c r="BQ21" s="29"/>
      <c r="BR21" s="16"/>
      <c r="BS21" s="74">
        <f t="shared" si="0"/>
        <v>0</v>
      </c>
      <c r="BT21" s="74">
        <f t="shared" si="0"/>
        <v>0</v>
      </c>
      <c r="BU21" s="79">
        <f t="shared" si="1"/>
        <v>0</v>
      </c>
      <c r="BV21" s="76">
        <f t="shared" si="1"/>
        <v>0</v>
      </c>
    </row>
    <row r="22" spans="1:74" ht="15.75" thickBot="1" x14ac:dyDescent="0.3">
      <c r="A22" s="116"/>
      <c r="B22" s="120"/>
      <c r="C22" s="119"/>
      <c r="D22" s="17"/>
      <c r="E22" s="32"/>
      <c r="F22" s="17"/>
      <c r="G22" s="32"/>
      <c r="H22" s="17"/>
      <c r="I22" s="32"/>
      <c r="J22" s="17"/>
      <c r="K22" s="32"/>
      <c r="L22" s="17"/>
      <c r="M22" s="32"/>
      <c r="N22" s="17"/>
      <c r="O22" s="32"/>
      <c r="P22" s="17"/>
      <c r="Q22" s="32"/>
      <c r="R22" s="17"/>
      <c r="S22" s="32"/>
      <c r="T22" s="17"/>
      <c r="U22" s="32"/>
      <c r="V22" s="17"/>
      <c r="W22" s="32"/>
      <c r="X22" s="17"/>
      <c r="Y22" s="32"/>
      <c r="Z22" s="17"/>
      <c r="AA22" s="32"/>
      <c r="AB22" s="17"/>
      <c r="AC22" s="32"/>
      <c r="AD22" s="17"/>
      <c r="AE22" s="32"/>
      <c r="AF22" s="17"/>
      <c r="AG22" s="32"/>
      <c r="AH22" s="17"/>
      <c r="AI22" s="32"/>
      <c r="AJ22" s="17"/>
      <c r="AK22" s="32"/>
      <c r="AL22" s="17"/>
      <c r="AM22" s="32"/>
      <c r="AN22" s="17"/>
      <c r="AO22" s="32"/>
      <c r="AP22" s="17"/>
      <c r="AQ22" s="32"/>
      <c r="AR22" s="17"/>
      <c r="AS22" s="32"/>
      <c r="AT22" s="17"/>
      <c r="AU22" s="32"/>
      <c r="AV22" s="17"/>
      <c r="AW22" s="32"/>
      <c r="AX22" s="17"/>
      <c r="AY22" s="32"/>
      <c r="AZ22" s="17"/>
      <c r="BA22" s="32"/>
      <c r="BB22" s="17"/>
      <c r="BC22" s="32"/>
      <c r="BD22" s="17"/>
      <c r="BE22" s="32"/>
      <c r="BF22" s="17"/>
      <c r="BG22" s="32"/>
      <c r="BH22" s="17"/>
      <c r="BI22" s="32"/>
      <c r="BJ22" s="17"/>
      <c r="BK22" s="32"/>
      <c r="BL22" s="17"/>
      <c r="BM22" s="33"/>
      <c r="BN22" s="17"/>
      <c r="BO22" s="33"/>
      <c r="BP22" s="17"/>
      <c r="BQ22" s="33"/>
      <c r="BR22" s="17"/>
      <c r="BS22" s="77">
        <f t="shared" si="0"/>
        <v>0</v>
      </c>
      <c r="BT22" s="77">
        <f t="shared" si="0"/>
        <v>0</v>
      </c>
      <c r="BU22" s="80">
        <f t="shared" si="1"/>
        <v>0</v>
      </c>
      <c r="BV22" s="78">
        <f t="shared" si="1"/>
        <v>0</v>
      </c>
    </row>
    <row r="23" spans="1:74" x14ac:dyDescent="0.25">
      <c r="C23" s="12">
        <f>SUM(C10:C22)</f>
        <v>18</v>
      </c>
      <c r="D23" s="12">
        <f t="shared" ref="D23:BN23" si="2">SUM(D10:D22)</f>
        <v>18</v>
      </c>
      <c r="E23" s="12">
        <f t="shared" si="2"/>
        <v>15</v>
      </c>
      <c r="F23" s="12">
        <f t="shared" si="2"/>
        <v>8</v>
      </c>
      <c r="G23" s="12">
        <f t="shared" si="2"/>
        <v>14</v>
      </c>
      <c r="H23" s="12">
        <f t="shared" si="2"/>
        <v>10</v>
      </c>
      <c r="I23" s="12">
        <f t="shared" si="2"/>
        <v>7</v>
      </c>
      <c r="J23" s="12">
        <f t="shared" si="2"/>
        <v>6</v>
      </c>
      <c r="K23" s="12">
        <f t="shared" si="2"/>
        <v>12</v>
      </c>
      <c r="L23" s="12">
        <f t="shared" si="2"/>
        <v>6</v>
      </c>
      <c r="M23" s="12">
        <f t="shared" si="2"/>
        <v>12</v>
      </c>
      <c r="N23" s="12">
        <f t="shared" si="2"/>
        <v>6</v>
      </c>
      <c r="O23" s="12">
        <f t="shared" si="2"/>
        <v>12</v>
      </c>
      <c r="P23" s="12">
        <f t="shared" si="2"/>
        <v>6</v>
      </c>
      <c r="Q23" s="12">
        <f t="shared" si="2"/>
        <v>12</v>
      </c>
      <c r="R23" s="12">
        <f t="shared" si="2"/>
        <v>6</v>
      </c>
      <c r="S23" s="12">
        <f t="shared" si="2"/>
        <v>12</v>
      </c>
      <c r="T23" s="12">
        <f t="shared" si="2"/>
        <v>6</v>
      </c>
      <c r="U23" s="12">
        <f t="shared" si="2"/>
        <v>12</v>
      </c>
      <c r="V23" s="12">
        <f t="shared" si="2"/>
        <v>6</v>
      </c>
      <c r="W23" s="12">
        <f t="shared" si="2"/>
        <v>12</v>
      </c>
      <c r="X23" s="12">
        <f t="shared" si="2"/>
        <v>6</v>
      </c>
      <c r="Y23" s="12">
        <f t="shared" si="2"/>
        <v>12</v>
      </c>
      <c r="Z23" s="12">
        <f t="shared" si="2"/>
        <v>6</v>
      </c>
      <c r="AA23" s="12">
        <f t="shared" si="2"/>
        <v>12</v>
      </c>
      <c r="AB23" s="12">
        <f t="shared" si="2"/>
        <v>6</v>
      </c>
      <c r="AC23" s="12">
        <f t="shared" si="2"/>
        <v>12</v>
      </c>
      <c r="AD23" s="12">
        <f t="shared" si="2"/>
        <v>6</v>
      </c>
      <c r="AE23" s="12">
        <f t="shared" si="2"/>
        <v>12</v>
      </c>
      <c r="AF23" s="12">
        <f t="shared" si="2"/>
        <v>6</v>
      </c>
      <c r="AG23" s="12">
        <f t="shared" si="2"/>
        <v>12</v>
      </c>
      <c r="AH23" s="12">
        <f t="shared" si="2"/>
        <v>6</v>
      </c>
      <c r="AI23" s="12">
        <f t="shared" si="2"/>
        <v>12</v>
      </c>
      <c r="AJ23" s="12">
        <f t="shared" si="2"/>
        <v>6</v>
      </c>
      <c r="AK23" s="12">
        <f t="shared" si="2"/>
        <v>12</v>
      </c>
      <c r="AL23" s="12">
        <f t="shared" si="2"/>
        <v>6</v>
      </c>
      <c r="AM23" s="12">
        <f t="shared" si="2"/>
        <v>12</v>
      </c>
      <c r="AN23" s="12">
        <f t="shared" si="2"/>
        <v>6</v>
      </c>
      <c r="AO23" s="12">
        <f t="shared" si="2"/>
        <v>12</v>
      </c>
      <c r="AP23" s="12">
        <f t="shared" si="2"/>
        <v>6</v>
      </c>
      <c r="AQ23" s="12">
        <f t="shared" si="2"/>
        <v>12</v>
      </c>
      <c r="AR23" s="12">
        <f t="shared" si="2"/>
        <v>6</v>
      </c>
      <c r="AS23" s="12">
        <f t="shared" si="2"/>
        <v>12</v>
      </c>
      <c r="AT23" s="12">
        <f t="shared" si="2"/>
        <v>6</v>
      </c>
      <c r="AU23" s="12">
        <f t="shared" si="2"/>
        <v>12</v>
      </c>
      <c r="AV23" s="12">
        <f t="shared" si="2"/>
        <v>6</v>
      </c>
      <c r="AW23" s="12">
        <f t="shared" si="2"/>
        <v>12</v>
      </c>
      <c r="AX23" s="12">
        <f t="shared" si="2"/>
        <v>6</v>
      </c>
      <c r="AY23" s="12">
        <f t="shared" si="2"/>
        <v>12</v>
      </c>
      <c r="AZ23" s="12">
        <f t="shared" si="2"/>
        <v>6</v>
      </c>
      <c r="BA23" s="12">
        <f t="shared" si="2"/>
        <v>12</v>
      </c>
      <c r="BB23" s="12">
        <f t="shared" si="2"/>
        <v>6</v>
      </c>
      <c r="BC23" s="12">
        <f t="shared" si="2"/>
        <v>12</v>
      </c>
      <c r="BD23" s="12">
        <f t="shared" si="2"/>
        <v>6</v>
      </c>
      <c r="BE23" s="12">
        <f t="shared" si="2"/>
        <v>12</v>
      </c>
      <c r="BF23" s="12">
        <f t="shared" si="2"/>
        <v>6</v>
      </c>
      <c r="BG23" s="12">
        <f t="shared" si="2"/>
        <v>12</v>
      </c>
      <c r="BH23" s="12">
        <f t="shared" si="2"/>
        <v>6</v>
      </c>
      <c r="BI23" s="12">
        <f t="shared" si="2"/>
        <v>12</v>
      </c>
      <c r="BJ23" s="12">
        <f t="shared" si="2"/>
        <v>6</v>
      </c>
      <c r="BK23" s="12">
        <f t="shared" si="2"/>
        <v>12</v>
      </c>
      <c r="BL23" s="12">
        <f t="shared" si="2"/>
        <v>6</v>
      </c>
      <c r="BM23" s="12">
        <f t="shared" si="2"/>
        <v>12</v>
      </c>
      <c r="BN23" s="12">
        <f t="shared" si="2"/>
        <v>6</v>
      </c>
      <c r="BO23" s="12">
        <f t="shared" ref="BO23:BR23" si="3">SUM(BO10:BO22)</f>
        <v>12</v>
      </c>
      <c r="BP23" s="12">
        <f t="shared" si="3"/>
        <v>6</v>
      </c>
      <c r="BQ23" s="12">
        <f t="shared" si="3"/>
        <v>12</v>
      </c>
      <c r="BR23" s="12">
        <f t="shared" si="3"/>
        <v>6</v>
      </c>
    </row>
    <row r="24" spans="1:74" x14ac:dyDescent="0.25">
      <c r="B24" s="1" t="s">
        <v>25</v>
      </c>
      <c r="C24" s="42"/>
      <c r="D24" s="42" t="str">
        <f>IF(D23&lt;$T$5,"Н",IF(D23&lt;=$V$4,"Б",IF(D23&lt;=$V$3,"П","В")))</f>
        <v>В</v>
      </c>
      <c r="E24" s="42"/>
      <c r="F24" s="42" t="str">
        <f t="shared" ref="F24:BN24" si="4">IF(F23&lt;$T$5,"Н",IF(F23&lt;=$V$4,"Б",IF(F22&lt;=$V$3,"П","В")))</f>
        <v>Н</v>
      </c>
      <c r="G24" s="42"/>
      <c r="H24" s="42" t="str">
        <f t="shared" si="4"/>
        <v>Б</v>
      </c>
      <c r="I24" s="42"/>
      <c r="J24" s="42" t="str">
        <f t="shared" si="4"/>
        <v>Н</v>
      </c>
      <c r="K24" s="42"/>
      <c r="L24" s="42" t="str">
        <f t="shared" si="4"/>
        <v>Н</v>
      </c>
      <c r="M24" s="42"/>
      <c r="N24" s="42" t="str">
        <f t="shared" si="4"/>
        <v>Н</v>
      </c>
      <c r="O24" s="42"/>
      <c r="P24" s="42" t="str">
        <f t="shared" si="4"/>
        <v>Н</v>
      </c>
      <c r="Q24" s="42"/>
      <c r="R24" s="42" t="str">
        <f t="shared" si="4"/>
        <v>Н</v>
      </c>
      <c r="S24" s="42"/>
      <c r="T24" s="42" t="str">
        <f t="shared" si="4"/>
        <v>Н</v>
      </c>
      <c r="U24" s="42"/>
      <c r="V24" s="42" t="str">
        <f t="shared" si="4"/>
        <v>Н</v>
      </c>
      <c r="W24" s="42"/>
      <c r="X24" s="42" t="str">
        <f t="shared" si="4"/>
        <v>Н</v>
      </c>
      <c r="Y24" s="42"/>
      <c r="Z24" s="42" t="str">
        <f t="shared" si="4"/>
        <v>Н</v>
      </c>
      <c r="AA24" s="42"/>
      <c r="AB24" s="42" t="str">
        <f t="shared" si="4"/>
        <v>Н</v>
      </c>
      <c r="AC24" s="42"/>
      <c r="AD24" s="42" t="str">
        <f t="shared" si="4"/>
        <v>Н</v>
      </c>
      <c r="AE24" s="42"/>
      <c r="AF24" s="42" t="str">
        <f t="shared" si="4"/>
        <v>Н</v>
      </c>
      <c r="AG24" s="42"/>
      <c r="AH24" s="42" t="str">
        <f t="shared" si="4"/>
        <v>Н</v>
      </c>
      <c r="AI24" s="42"/>
      <c r="AJ24" s="42" t="str">
        <f t="shared" si="4"/>
        <v>Н</v>
      </c>
      <c r="AK24" s="42"/>
      <c r="AL24" s="42" t="str">
        <f t="shared" si="4"/>
        <v>Н</v>
      </c>
      <c r="AM24" s="42"/>
      <c r="AN24" s="42" t="str">
        <f t="shared" si="4"/>
        <v>Н</v>
      </c>
      <c r="AO24" s="42"/>
      <c r="AP24" s="42" t="str">
        <f t="shared" si="4"/>
        <v>Н</v>
      </c>
      <c r="AQ24" s="42"/>
      <c r="AR24" s="42" t="str">
        <f t="shared" si="4"/>
        <v>Н</v>
      </c>
      <c r="AS24" s="42"/>
      <c r="AT24" s="42" t="str">
        <f t="shared" si="4"/>
        <v>Н</v>
      </c>
      <c r="AU24" s="42"/>
      <c r="AV24" s="42" t="str">
        <f t="shared" si="4"/>
        <v>Н</v>
      </c>
      <c r="AW24" s="42"/>
      <c r="AX24" s="42" t="str">
        <f t="shared" si="4"/>
        <v>Н</v>
      </c>
      <c r="AY24" s="42"/>
      <c r="AZ24" s="42" t="str">
        <f t="shared" si="4"/>
        <v>Н</v>
      </c>
      <c r="BA24" s="42"/>
      <c r="BB24" s="42" t="str">
        <f t="shared" si="4"/>
        <v>Н</v>
      </c>
      <c r="BC24" s="42"/>
      <c r="BD24" s="42" t="str">
        <f t="shared" si="4"/>
        <v>Н</v>
      </c>
      <c r="BE24" s="42"/>
      <c r="BF24" s="42" t="str">
        <f t="shared" si="4"/>
        <v>Н</v>
      </c>
      <c r="BG24" s="42"/>
      <c r="BH24" s="42" t="str">
        <f t="shared" si="4"/>
        <v>Н</v>
      </c>
      <c r="BI24" s="42"/>
      <c r="BJ24" s="42" t="str">
        <f t="shared" si="4"/>
        <v>Н</v>
      </c>
      <c r="BK24" s="42"/>
      <c r="BL24" s="42" t="str">
        <f t="shared" si="4"/>
        <v>Н</v>
      </c>
      <c r="BM24" s="42"/>
      <c r="BN24" s="42" t="str">
        <f t="shared" si="4"/>
        <v>Н</v>
      </c>
      <c r="BO24" s="42"/>
      <c r="BP24" s="42" t="str">
        <f t="shared" ref="BP24" si="5">IF(BP23&lt;$T$5,"Н",IF(BP23&lt;=$V$4,"Б",IF(BP22&lt;=$V$3,"П","В")))</f>
        <v>Н</v>
      </c>
      <c r="BQ24" s="42"/>
      <c r="BR24" s="42" t="str">
        <f t="shared" ref="BR24" si="6">IF(BR23&lt;$T$5,"Н",IF(BR23&lt;=$V$4,"Б",IF(BR22&lt;=$V$3,"П","В")))</f>
        <v>Н</v>
      </c>
    </row>
    <row r="25" spans="1:74" x14ac:dyDescent="0.25">
      <c r="B25" s="1" t="s">
        <v>26</v>
      </c>
      <c r="C25" s="42" t="str">
        <f>IF(C23&lt;$T$5,"Н",IF(C23&lt;=$V$4,"Б",IF(C23&lt;=$V$3,"П","В")))</f>
        <v>В</v>
      </c>
      <c r="D25" s="42"/>
      <c r="E25" s="42" t="str">
        <f t="shared" ref="E25:BM25" si="7">IF(E23&lt;$T$5,"Н",IF(E23&lt;=$V$4,"Б",IF(E23&lt;=$V$3,"П","В")))</f>
        <v>П</v>
      </c>
      <c r="F25" s="42"/>
      <c r="G25" s="42" t="str">
        <f t="shared" si="7"/>
        <v>П</v>
      </c>
      <c r="H25" s="42"/>
      <c r="I25" s="42" t="str">
        <f t="shared" si="7"/>
        <v>Н</v>
      </c>
      <c r="J25" s="42"/>
      <c r="K25" s="42" t="str">
        <f t="shared" si="7"/>
        <v>Б</v>
      </c>
      <c r="L25" s="42"/>
      <c r="M25" s="42" t="str">
        <f t="shared" si="7"/>
        <v>Б</v>
      </c>
      <c r="N25" s="42"/>
      <c r="O25" s="42" t="str">
        <f t="shared" si="7"/>
        <v>Б</v>
      </c>
      <c r="P25" s="42"/>
      <c r="Q25" s="42" t="str">
        <f t="shared" si="7"/>
        <v>Б</v>
      </c>
      <c r="R25" s="42"/>
      <c r="S25" s="42" t="str">
        <f t="shared" si="7"/>
        <v>Б</v>
      </c>
      <c r="T25" s="42"/>
      <c r="U25" s="42" t="str">
        <f t="shared" si="7"/>
        <v>Б</v>
      </c>
      <c r="V25" s="42"/>
      <c r="W25" s="42" t="str">
        <f t="shared" si="7"/>
        <v>Б</v>
      </c>
      <c r="X25" s="42"/>
      <c r="Y25" s="42" t="str">
        <f t="shared" si="7"/>
        <v>Б</v>
      </c>
      <c r="Z25" s="42"/>
      <c r="AA25" s="42" t="str">
        <f t="shared" si="7"/>
        <v>Б</v>
      </c>
      <c r="AB25" s="42"/>
      <c r="AC25" s="42" t="str">
        <f t="shared" si="7"/>
        <v>Б</v>
      </c>
      <c r="AD25" s="42"/>
      <c r="AE25" s="42" t="str">
        <f t="shared" si="7"/>
        <v>Б</v>
      </c>
      <c r="AF25" s="42"/>
      <c r="AG25" s="42" t="str">
        <f t="shared" si="7"/>
        <v>Б</v>
      </c>
      <c r="AH25" s="42"/>
      <c r="AI25" s="42" t="str">
        <f t="shared" si="7"/>
        <v>Б</v>
      </c>
      <c r="AJ25" s="42"/>
      <c r="AK25" s="42" t="str">
        <f t="shared" si="7"/>
        <v>Б</v>
      </c>
      <c r="AL25" s="42"/>
      <c r="AM25" s="42" t="str">
        <f t="shared" si="7"/>
        <v>Б</v>
      </c>
      <c r="AN25" s="42"/>
      <c r="AO25" s="42" t="str">
        <f t="shared" si="7"/>
        <v>Б</v>
      </c>
      <c r="AP25" s="42"/>
      <c r="AQ25" s="42" t="str">
        <f t="shared" si="7"/>
        <v>Б</v>
      </c>
      <c r="AR25" s="42"/>
      <c r="AS25" s="42" t="str">
        <f t="shared" si="7"/>
        <v>Б</v>
      </c>
      <c r="AT25" s="42"/>
      <c r="AU25" s="42" t="str">
        <f t="shared" si="7"/>
        <v>Б</v>
      </c>
      <c r="AV25" s="42"/>
      <c r="AW25" s="42" t="str">
        <f t="shared" si="7"/>
        <v>Б</v>
      </c>
      <c r="AX25" s="42"/>
      <c r="AY25" s="42" t="str">
        <f t="shared" si="7"/>
        <v>Б</v>
      </c>
      <c r="AZ25" s="42"/>
      <c r="BA25" s="42" t="str">
        <f t="shared" si="7"/>
        <v>Б</v>
      </c>
      <c r="BB25" s="42"/>
      <c r="BC25" s="42" t="str">
        <f t="shared" si="7"/>
        <v>Б</v>
      </c>
      <c r="BD25" s="42"/>
      <c r="BE25" s="42" t="str">
        <f t="shared" si="7"/>
        <v>Б</v>
      </c>
      <c r="BF25" s="42"/>
      <c r="BG25" s="42" t="str">
        <f t="shared" si="7"/>
        <v>Б</v>
      </c>
      <c r="BH25" s="42"/>
      <c r="BI25" s="42" t="str">
        <f t="shared" si="7"/>
        <v>Б</v>
      </c>
      <c r="BJ25" s="42"/>
      <c r="BK25" s="42" t="str">
        <f t="shared" si="7"/>
        <v>Б</v>
      </c>
      <c r="BL25" s="42"/>
      <c r="BM25" s="42" t="str">
        <f t="shared" si="7"/>
        <v>Б</v>
      </c>
      <c r="BN25" s="42"/>
      <c r="BO25" s="42" t="str">
        <f t="shared" ref="BO25" si="8">IF(BO23&lt;$T$5,"Н",IF(BO23&lt;=$V$4,"Б",IF(BO23&lt;=$V$3,"П","В")))</f>
        <v>Б</v>
      </c>
      <c r="BP25" s="42"/>
      <c r="BQ25" s="42" t="str">
        <f t="shared" ref="BQ25" si="9">IF(BQ23&lt;$T$5,"Н",IF(BQ23&lt;=$V$4,"Б",IF(BQ23&lt;=$V$3,"П","В")))</f>
        <v>Б</v>
      </c>
      <c r="BR25" s="42"/>
    </row>
    <row r="147" spans="3:8" x14ac:dyDescent="0.25">
      <c r="C147" s="10"/>
      <c r="D147" s="10"/>
    </row>
    <row r="148" spans="3:8" x14ac:dyDescent="0.25">
      <c r="C148" s="10"/>
      <c r="D148" s="10"/>
      <c r="G148" s="1"/>
      <c r="H148" s="1"/>
    </row>
    <row r="149" spans="3:8" x14ac:dyDescent="0.25">
      <c r="C149" s="10"/>
      <c r="D149" s="10"/>
    </row>
    <row r="150" spans="3:8" x14ac:dyDescent="0.25">
      <c r="C150" s="10"/>
      <c r="D150" s="10"/>
    </row>
    <row r="151" spans="3:8" x14ac:dyDescent="0.25">
      <c r="C151" s="10"/>
      <c r="D151" s="10"/>
      <c r="F151" s="1"/>
    </row>
  </sheetData>
  <sheetProtection password="C797" sheet="1" objects="1" scenarios="1"/>
  <mergeCells count="10">
    <mergeCell ref="BS8:BT8"/>
    <mergeCell ref="BU8:BV8"/>
    <mergeCell ref="M6:U6"/>
    <mergeCell ref="M4:R4"/>
    <mergeCell ref="M5:R5"/>
    <mergeCell ref="M1:V1"/>
    <mergeCell ref="B2:C2"/>
    <mergeCell ref="B1:C1"/>
    <mergeCell ref="M2:R2"/>
    <mergeCell ref="M3:R3"/>
  </mergeCells>
  <pageMargins left="0.7" right="0.7" top="0.75" bottom="0.75" header="0.3" footer="0.3"/>
  <pageSetup paperSize="9" orientation="portrait" r:id="rId1"/>
  <headerFooter>
    <oddHeader>&amp;CМБОУ гимназия № 5</oddHeader>
  </headerFooter>
  <ignoredErrors>
    <ignoredError sqref="V2 T2:T5 V3:V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5"/>
  <sheetViews>
    <sheetView zoomScale="70" zoomScaleNormal="70" workbookViewId="0">
      <selection activeCell="I36" sqref="I36"/>
    </sheetView>
  </sheetViews>
  <sheetFormatPr defaultRowHeight="15" x14ac:dyDescent="0.25"/>
  <cols>
    <col min="1" max="1" width="3" style="2" bestFit="1" customWidth="1"/>
    <col min="2" max="2" width="46.140625" style="1" customWidth="1"/>
    <col min="3" max="4" width="3.28515625" style="3" customWidth="1"/>
    <col min="5" max="64" width="3.28515625" customWidth="1"/>
    <col min="65" max="66" width="3.42578125" customWidth="1"/>
    <col min="67" max="70" width="4.7109375" bestFit="1" customWidth="1"/>
  </cols>
  <sheetData>
    <row r="1" spans="1:70" ht="45" thickBot="1" x14ac:dyDescent="0.3">
      <c r="B1" s="179" t="s">
        <v>43</v>
      </c>
      <c r="C1" s="179"/>
      <c r="M1" s="176" t="s">
        <v>16</v>
      </c>
      <c r="N1" s="176"/>
      <c r="O1" s="176"/>
      <c r="P1" s="176"/>
      <c r="Q1" s="176"/>
      <c r="R1" s="176"/>
      <c r="S1" s="176"/>
      <c r="T1" s="176"/>
      <c r="U1" s="176"/>
      <c r="V1" s="176"/>
      <c r="W1" s="46" t="s">
        <v>14</v>
      </c>
      <c r="X1" s="46" t="s">
        <v>27</v>
      </c>
      <c r="Y1" s="45"/>
      <c r="Z1" s="45"/>
    </row>
    <row r="2" spans="1:70" ht="15.75" thickBot="1" x14ac:dyDescent="0.3">
      <c r="B2" s="177" t="s">
        <v>52</v>
      </c>
      <c r="C2" s="178"/>
      <c r="M2" s="180" t="s">
        <v>22</v>
      </c>
      <c r="N2" s="180"/>
      <c r="O2" s="180"/>
      <c r="P2" s="180"/>
      <c r="Q2" s="180"/>
      <c r="R2" s="180"/>
      <c r="S2" s="47" t="s">
        <v>18</v>
      </c>
      <c r="T2" s="47">
        <f>C7*C3*0.9</f>
        <v>16.2</v>
      </c>
      <c r="U2" s="47" t="s">
        <v>19</v>
      </c>
      <c r="V2" s="48">
        <f>C7*C3</f>
        <v>18</v>
      </c>
      <c r="W2" s="49">
        <f>COUNTIF($C$24:$BR$24,"В")</f>
        <v>0</v>
      </c>
      <c r="X2" s="49">
        <f>COUNTIF($C$25:$BR$25,"В")</f>
        <v>8</v>
      </c>
      <c r="Y2" s="20"/>
      <c r="Z2" s="20"/>
    </row>
    <row r="3" spans="1:70" x14ac:dyDescent="0.25">
      <c r="B3" s="13" t="s">
        <v>51</v>
      </c>
      <c r="C3" s="14">
        <v>3</v>
      </c>
      <c r="M3" s="180" t="s">
        <v>21</v>
      </c>
      <c r="N3" s="180"/>
      <c r="O3" s="180"/>
      <c r="P3" s="180"/>
      <c r="Q3" s="180"/>
      <c r="R3" s="180"/>
      <c r="S3" s="47" t="s">
        <v>18</v>
      </c>
      <c r="T3" s="47">
        <f>C7*C3*0.75</f>
        <v>13.5</v>
      </c>
      <c r="U3" s="47" t="s">
        <v>19</v>
      </c>
      <c r="V3" s="48">
        <f>T2-1</f>
        <v>15.2</v>
      </c>
      <c r="W3" s="49">
        <f>COUNTIF($C$24:$BR$24,"П")</f>
        <v>8</v>
      </c>
      <c r="X3" s="49">
        <f>COUNTIF($C$25:$BR$25,"П")</f>
        <v>0</v>
      </c>
      <c r="Y3" s="20"/>
      <c r="Z3" s="20"/>
    </row>
    <row r="4" spans="1:70" x14ac:dyDescent="0.25">
      <c r="B4" s="15" t="s">
        <v>50</v>
      </c>
      <c r="C4" s="16">
        <v>2</v>
      </c>
      <c r="M4" s="180" t="s">
        <v>23</v>
      </c>
      <c r="N4" s="180"/>
      <c r="O4" s="180"/>
      <c r="P4" s="180"/>
      <c r="Q4" s="180"/>
      <c r="R4" s="180"/>
      <c r="S4" s="47" t="s">
        <v>18</v>
      </c>
      <c r="T4" s="47">
        <f>C7*C3*0.5</f>
        <v>9</v>
      </c>
      <c r="U4" s="47" t="s">
        <v>19</v>
      </c>
      <c r="V4" s="48">
        <f>T3-1</f>
        <v>12.5</v>
      </c>
      <c r="W4" s="49">
        <f>COUNTIF($C$24:$BR$24,"Б")</f>
        <v>16</v>
      </c>
      <c r="X4" s="49">
        <f>COUNTIF($C$25:$BR$25,"Б")</f>
        <v>10</v>
      </c>
      <c r="Y4" s="20"/>
      <c r="Z4" s="20"/>
    </row>
    <row r="5" spans="1:70" x14ac:dyDescent="0.25">
      <c r="B5" s="15" t="s">
        <v>53</v>
      </c>
      <c r="C5" s="16">
        <v>1</v>
      </c>
      <c r="M5" s="180" t="s">
        <v>24</v>
      </c>
      <c r="N5" s="180"/>
      <c r="O5" s="180"/>
      <c r="P5" s="180"/>
      <c r="Q5" s="180"/>
      <c r="R5" s="180"/>
      <c r="S5" s="47" t="s">
        <v>20</v>
      </c>
      <c r="T5" s="47">
        <f>T4</f>
        <v>9</v>
      </c>
      <c r="U5" s="47"/>
      <c r="V5" s="48"/>
      <c r="W5" s="49">
        <f>COUNTIF($C$24:$BR$24,"Н")</f>
        <v>10</v>
      </c>
      <c r="X5" s="49">
        <f>COUNTIF($C$25:$BR$25,"Н")</f>
        <v>16</v>
      </c>
      <c r="Y5" s="20"/>
      <c r="Z5" s="20"/>
    </row>
    <row r="6" spans="1:70" x14ac:dyDescent="0.25">
      <c r="B6" s="43" t="s">
        <v>4</v>
      </c>
      <c r="C6" s="44">
        <v>0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50">
        <f>SUM(W2:W5)</f>
        <v>34</v>
      </c>
      <c r="X6" s="50">
        <f>SUM(X2:X5)</f>
        <v>34</v>
      </c>
    </row>
    <row r="7" spans="1:70" x14ac:dyDescent="0.25">
      <c r="B7" s="34" t="s">
        <v>17</v>
      </c>
      <c r="C7" s="35">
        <v>6</v>
      </c>
      <c r="D7" s="10"/>
    </row>
    <row r="8" spans="1:70" ht="15.75" thickBot="1" x14ac:dyDescent="0.3">
      <c r="B8" s="113" t="s">
        <v>6</v>
      </c>
      <c r="C8" s="19"/>
    </row>
    <row r="9" spans="1:70" s="20" customFormat="1" ht="15.75" thickBot="1" x14ac:dyDescent="0.3">
      <c r="A9" s="36" t="s">
        <v>0</v>
      </c>
      <c r="B9" s="164" t="s">
        <v>1</v>
      </c>
      <c r="C9" s="37">
        <v>1</v>
      </c>
      <c r="D9" s="38" t="s">
        <v>3</v>
      </c>
      <c r="E9" s="37">
        <v>2</v>
      </c>
      <c r="F9" s="38" t="s">
        <v>3</v>
      </c>
      <c r="G9" s="37">
        <v>3</v>
      </c>
      <c r="H9" s="38" t="s">
        <v>3</v>
      </c>
      <c r="I9" s="37">
        <v>4</v>
      </c>
      <c r="J9" s="38" t="s">
        <v>3</v>
      </c>
      <c r="K9" s="37">
        <v>5</v>
      </c>
      <c r="L9" s="38" t="s">
        <v>3</v>
      </c>
      <c r="M9" s="37">
        <v>6</v>
      </c>
      <c r="N9" s="38" t="s">
        <v>3</v>
      </c>
      <c r="O9" s="37">
        <v>7</v>
      </c>
      <c r="P9" s="38" t="s">
        <v>3</v>
      </c>
      <c r="Q9" s="37">
        <v>8</v>
      </c>
      <c r="R9" s="38" t="s">
        <v>3</v>
      </c>
      <c r="S9" s="37">
        <v>9</v>
      </c>
      <c r="T9" s="38" t="s">
        <v>3</v>
      </c>
      <c r="U9" s="37">
        <v>10</v>
      </c>
      <c r="V9" s="38" t="s">
        <v>3</v>
      </c>
      <c r="W9" s="37">
        <v>11</v>
      </c>
      <c r="X9" s="38" t="s">
        <v>3</v>
      </c>
      <c r="Y9" s="37">
        <v>12</v>
      </c>
      <c r="Z9" s="38" t="s">
        <v>3</v>
      </c>
      <c r="AA9" s="37">
        <v>13</v>
      </c>
      <c r="AB9" s="38" t="s">
        <v>3</v>
      </c>
      <c r="AC9" s="37">
        <v>14</v>
      </c>
      <c r="AD9" s="38" t="s">
        <v>3</v>
      </c>
      <c r="AE9" s="37">
        <v>15</v>
      </c>
      <c r="AF9" s="38" t="s">
        <v>3</v>
      </c>
      <c r="AG9" s="37">
        <v>16</v>
      </c>
      <c r="AH9" s="38" t="s">
        <v>3</v>
      </c>
      <c r="AI9" s="37">
        <v>17</v>
      </c>
      <c r="AJ9" s="38" t="s">
        <v>3</v>
      </c>
      <c r="AK9" s="37">
        <v>18</v>
      </c>
      <c r="AL9" s="38" t="s">
        <v>3</v>
      </c>
      <c r="AM9" s="37">
        <v>19</v>
      </c>
      <c r="AN9" s="38" t="s">
        <v>3</v>
      </c>
      <c r="AO9" s="37">
        <v>20</v>
      </c>
      <c r="AP9" s="38" t="s">
        <v>3</v>
      </c>
      <c r="AQ9" s="37">
        <v>21</v>
      </c>
      <c r="AR9" s="38" t="s">
        <v>3</v>
      </c>
      <c r="AS9" s="37">
        <v>22</v>
      </c>
      <c r="AT9" s="38" t="s">
        <v>3</v>
      </c>
      <c r="AU9" s="37">
        <v>23</v>
      </c>
      <c r="AV9" s="38" t="s">
        <v>3</v>
      </c>
      <c r="AW9" s="37">
        <v>24</v>
      </c>
      <c r="AX9" s="38" t="s">
        <v>3</v>
      </c>
      <c r="AY9" s="37">
        <v>25</v>
      </c>
      <c r="AZ9" s="38" t="s">
        <v>3</v>
      </c>
      <c r="BA9" s="37">
        <v>26</v>
      </c>
      <c r="BB9" s="38" t="s">
        <v>3</v>
      </c>
      <c r="BC9" s="37">
        <v>27</v>
      </c>
      <c r="BD9" s="38" t="s">
        <v>3</v>
      </c>
      <c r="BE9" s="37">
        <v>28</v>
      </c>
      <c r="BF9" s="38" t="s">
        <v>3</v>
      </c>
      <c r="BG9" s="37">
        <v>29</v>
      </c>
      <c r="BH9" s="38" t="s">
        <v>3</v>
      </c>
      <c r="BI9" s="37">
        <v>30</v>
      </c>
      <c r="BJ9" s="38" t="s">
        <v>3</v>
      </c>
      <c r="BK9" s="37">
        <v>31</v>
      </c>
      <c r="BL9" s="38" t="s">
        <v>3</v>
      </c>
      <c r="BM9" s="37">
        <v>32</v>
      </c>
      <c r="BN9" s="38" t="s">
        <v>3</v>
      </c>
      <c r="BO9" s="22">
        <v>33</v>
      </c>
      <c r="BP9" s="23" t="s">
        <v>3</v>
      </c>
      <c r="BQ9" s="22">
        <v>34</v>
      </c>
      <c r="BR9" s="23" t="s">
        <v>3</v>
      </c>
    </row>
    <row r="10" spans="1:70" s="20" customFormat="1" ht="24" x14ac:dyDescent="0.25">
      <c r="A10" s="26">
        <v>1</v>
      </c>
      <c r="B10" s="161" t="s">
        <v>44</v>
      </c>
      <c r="C10" s="28">
        <v>2</v>
      </c>
      <c r="D10" s="16">
        <v>1</v>
      </c>
      <c r="E10" s="29">
        <v>3</v>
      </c>
      <c r="F10" s="39">
        <v>2</v>
      </c>
      <c r="G10" s="28">
        <v>1</v>
      </c>
      <c r="H10" s="16">
        <v>2</v>
      </c>
      <c r="I10" s="29">
        <v>0</v>
      </c>
      <c r="J10" s="39">
        <v>3</v>
      </c>
      <c r="K10" s="28">
        <v>2</v>
      </c>
      <c r="L10" s="16">
        <v>1</v>
      </c>
      <c r="M10" s="29">
        <v>3</v>
      </c>
      <c r="N10" s="39">
        <v>2</v>
      </c>
      <c r="O10" s="28">
        <v>1</v>
      </c>
      <c r="P10" s="16">
        <v>2</v>
      </c>
      <c r="Q10" s="29">
        <v>0</v>
      </c>
      <c r="R10" s="39">
        <v>3</v>
      </c>
      <c r="S10" s="28">
        <v>2</v>
      </c>
      <c r="T10" s="16">
        <v>1</v>
      </c>
      <c r="U10" s="29">
        <v>3</v>
      </c>
      <c r="V10" s="39">
        <v>2</v>
      </c>
      <c r="W10" s="28">
        <v>1</v>
      </c>
      <c r="X10" s="16">
        <v>2</v>
      </c>
      <c r="Y10" s="29">
        <v>0</v>
      </c>
      <c r="Z10" s="39">
        <v>3</v>
      </c>
      <c r="AA10" s="28">
        <v>2</v>
      </c>
      <c r="AB10" s="16">
        <v>1</v>
      </c>
      <c r="AC10" s="29">
        <v>3</v>
      </c>
      <c r="AD10" s="39">
        <v>2</v>
      </c>
      <c r="AE10" s="28">
        <v>1</v>
      </c>
      <c r="AF10" s="16">
        <v>2</v>
      </c>
      <c r="AG10" s="29">
        <v>0</v>
      </c>
      <c r="AH10" s="39">
        <v>3</v>
      </c>
      <c r="AI10" s="28">
        <v>2</v>
      </c>
      <c r="AJ10" s="16">
        <v>1</v>
      </c>
      <c r="AK10" s="29">
        <v>3</v>
      </c>
      <c r="AL10" s="39">
        <v>2</v>
      </c>
      <c r="AM10" s="28">
        <v>1</v>
      </c>
      <c r="AN10" s="16">
        <v>2</v>
      </c>
      <c r="AO10" s="29">
        <v>0</v>
      </c>
      <c r="AP10" s="39">
        <v>3</v>
      </c>
      <c r="AQ10" s="28">
        <v>2</v>
      </c>
      <c r="AR10" s="16">
        <v>1</v>
      </c>
      <c r="AS10" s="29">
        <v>3</v>
      </c>
      <c r="AT10" s="39">
        <v>2</v>
      </c>
      <c r="AU10" s="28">
        <v>1</v>
      </c>
      <c r="AV10" s="16">
        <v>2</v>
      </c>
      <c r="AW10" s="29">
        <v>0</v>
      </c>
      <c r="AX10" s="39">
        <v>3</v>
      </c>
      <c r="AY10" s="28">
        <v>2</v>
      </c>
      <c r="AZ10" s="16">
        <v>1</v>
      </c>
      <c r="BA10" s="29">
        <v>3</v>
      </c>
      <c r="BB10" s="39">
        <v>2</v>
      </c>
      <c r="BC10" s="28">
        <v>1</v>
      </c>
      <c r="BD10" s="16">
        <v>2</v>
      </c>
      <c r="BE10" s="29">
        <v>0</v>
      </c>
      <c r="BF10" s="39">
        <v>3</v>
      </c>
      <c r="BG10" s="28">
        <v>2</v>
      </c>
      <c r="BH10" s="16">
        <v>1</v>
      </c>
      <c r="BI10" s="29">
        <v>3</v>
      </c>
      <c r="BJ10" s="39">
        <v>2</v>
      </c>
      <c r="BK10" s="28">
        <v>1</v>
      </c>
      <c r="BL10" s="16">
        <v>2</v>
      </c>
      <c r="BM10" s="29">
        <v>0</v>
      </c>
      <c r="BN10" s="39">
        <v>3</v>
      </c>
      <c r="BO10" s="25">
        <v>2</v>
      </c>
      <c r="BP10" s="14">
        <v>1</v>
      </c>
      <c r="BQ10" s="25">
        <v>2</v>
      </c>
      <c r="BR10" s="14">
        <v>1</v>
      </c>
    </row>
    <row r="11" spans="1:70" s="20" customFormat="1" x14ac:dyDescent="0.25">
      <c r="A11" s="26">
        <v>2</v>
      </c>
      <c r="B11" s="161" t="s">
        <v>45</v>
      </c>
      <c r="C11" s="28">
        <v>2</v>
      </c>
      <c r="D11" s="16">
        <v>1</v>
      </c>
      <c r="E11" s="29">
        <v>3</v>
      </c>
      <c r="F11" s="39">
        <v>2</v>
      </c>
      <c r="G11" s="28">
        <v>1</v>
      </c>
      <c r="H11" s="16">
        <v>2</v>
      </c>
      <c r="I11" s="29">
        <v>0</v>
      </c>
      <c r="J11" s="39">
        <v>2</v>
      </c>
      <c r="K11" s="28">
        <v>2</v>
      </c>
      <c r="L11" s="16">
        <v>1</v>
      </c>
      <c r="M11" s="29">
        <v>3</v>
      </c>
      <c r="N11" s="39">
        <v>2</v>
      </c>
      <c r="O11" s="28">
        <v>1</v>
      </c>
      <c r="P11" s="16">
        <v>2</v>
      </c>
      <c r="Q11" s="29">
        <v>0</v>
      </c>
      <c r="R11" s="39">
        <v>2</v>
      </c>
      <c r="S11" s="28">
        <v>2</v>
      </c>
      <c r="T11" s="16">
        <v>1</v>
      </c>
      <c r="U11" s="29">
        <v>3</v>
      </c>
      <c r="V11" s="39">
        <v>2</v>
      </c>
      <c r="W11" s="28">
        <v>1</v>
      </c>
      <c r="X11" s="16">
        <v>2</v>
      </c>
      <c r="Y11" s="29">
        <v>0</v>
      </c>
      <c r="Z11" s="39">
        <v>2</v>
      </c>
      <c r="AA11" s="28">
        <v>2</v>
      </c>
      <c r="AB11" s="16">
        <v>1</v>
      </c>
      <c r="AC11" s="29">
        <v>3</v>
      </c>
      <c r="AD11" s="39">
        <v>2</v>
      </c>
      <c r="AE11" s="28">
        <v>1</v>
      </c>
      <c r="AF11" s="16">
        <v>2</v>
      </c>
      <c r="AG11" s="29">
        <v>0</v>
      </c>
      <c r="AH11" s="39">
        <v>2</v>
      </c>
      <c r="AI11" s="28">
        <v>2</v>
      </c>
      <c r="AJ11" s="16">
        <v>1</v>
      </c>
      <c r="AK11" s="29">
        <v>3</v>
      </c>
      <c r="AL11" s="39">
        <v>2</v>
      </c>
      <c r="AM11" s="28">
        <v>1</v>
      </c>
      <c r="AN11" s="16">
        <v>2</v>
      </c>
      <c r="AO11" s="29">
        <v>0</v>
      </c>
      <c r="AP11" s="39">
        <v>2</v>
      </c>
      <c r="AQ11" s="28">
        <v>2</v>
      </c>
      <c r="AR11" s="16">
        <v>1</v>
      </c>
      <c r="AS11" s="29">
        <v>3</v>
      </c>
      <c r="AT11" s="39">
        <v>2</v>
      </c>
      <c r="AU11" s="28">
        <v>1</v>
      </c>
      <c r="AV11" s="16">
        <v>2</v>
      </c>
      <c r="AW11" s="29">
        <v>0</v>
      </c>
      <c r="AX11" s="39">
        <v>2</v>
      </c>
      <c r="AY11" s="28">
        <v>2</v>
      </c>
      <c r="AZ11" s="16">
        <v>1</v>
      </c>
      <c r="BA11" s="29">
        <v>3</v>
      </c>
      <c r="BB11" s="39">
        <v>2</v>
      </c>
      <c r="BC11" s="28">
        <v>1</v>
      </c>
      <c r="BD11" s="16">
        <v>2</v>
      </c>
      <c r="BE11" s="29">
        <v>0</v>
      </c>
      <c r="BF11" s="39">
        <v>2</v>
      </c>
      <c r="BG11" s="28">
        <v>2</v>
      </c>
      <c r="BH11" s="16">
        <v>1</v>
      </c>
      <c r="BI11" s="29">
        <v>3</v>
      </c>
      <c r="BJ11" s="39">
        <v>2</v>
      </c>
      <c r="BK11" s="28">
        <v>1</v>
      </c>
      <c r="BL11" s="16">
        <v>2</v>
      </c>
      <c r="BM11" s="29">
        <v>0</v>
      </c>
      <c r="BN11" s="39">
        <v>2</v>
      </c>
      <c r="BO11" s="29">
        <v>2</v>
      </c>
      <c r="BP11" s="16">
        <v>1</v>
      </c>
      <c r="BQ11" s="29">
        <v>2</v>
      </c>
      <c r="BR11" s="16">
        <v>1</v>
      </c>
    </row>
    <row r="12" spans="1:70" s="20" customFormat="1" ht="24" x14ac:dyDescent="0.25">
      <c r="A12" s="26">
        <v>3</v>
      </c>
      <c r="B12" s="161" t="s">
        <v>46</v>
      </c>
      <c r="C12" s="28">
        <v>2</v>
      </c>
      <c r="D12" s="16">
        <v>1</v>
      </c>
      <c r="E12" s="29">
        <v>3</v>
      </c>
      <c r="F12" s="39">
        <v>2</v>
      </c>
      <c r="G12" s="28">
        <v>1</v>
      </c>
      <c r="H12" s="16">
        <v>2</v>
      </c>
      <c r="I12" s="29">
        <v>1</v>
      </c>
      <c r="J12" s="39">
        <v>3</v>
      </c>
      <c r="K12" s="28">
        <v>2</v>
      </c>
      <c r="L12" s="16">
        <v>1</v>
      </c>
      <c r="M12" s="29">
        <v>3</v>
      </c>
      <c r="N12" s="39">
        <v>2</v>
      </c>
      <c r="O12" s="28">
        <v>1</v>
      </c>
      <c r="P12" s="16">
        <v>2</v>
      </c>
      <c r="Q12" s="29">
        <v>1</v>
      </c>
      <c r="R12" s="39">
        <v>3</v>
      </c>
      <c r="S12" s="28">
        <v>2</v>
      </c>
      <c r="T12" s="16">
        <v>1</v>
      </c>
      <c r="U12" s="29">
        <v>3</v>
      </c>
      <c r="V12" s="39">
        <v>2</v>
      </c>
      <c r="W12" s="28">
        <v>1</v>
      </c>
      <c r="X12" s="16">
        <v>2</v>
      </c>
      <c r="Y12" s="29">
        <v>1</v>
      </c>
      <c r="Z12" s="39">
        <v>3</v>
      </c>
      <c r="AA12" s="28">
        <v>2</v>
      </c>
      <c r="AB12" s="16">
        <v>1</v>
      </c>
      <c r="AC12" s="29">
        <v>3</v>
      </c>
      <c r="AD12" s="39">
        <v>2</v>
      </c>
      <c r="AE12" s="28">
        <v>1</v>
      </c>
      <c r="AF12" s="16">
        <v>2</v>
      </c>
      <c r="AG12" s="29">
        <v>1</v>
      </c>
      <c r="AH12" s="39">
        <v>3</v>
      </c>
      <c r="AI12" s="28">
        <v>2</v>
      </c>
      <c r="AJ12" s="16">
        <v>1</v>
      </c>
      <c r="AK12" s="29">
        <v>3</v>
      </c>
      <c r="AL12" s="39">
        <v>2</v>
      </c>
      <c r="AM12" s="28">
        <v>1</v>
      </c>
      <c r="AN12" s="16">
        <v>2</v>
      </c>
      <c r="AO12" s="29">
        <v>1</v>
      </c>
      <c r="AP12" s="39">
        <v>3</v>
      </c>
      <c r="AQ12" s="28">
        <v>2</v>
      </c>
      <c r="AR12" s="16">
        <v>1</v>
      </c>
      <c r="AS12" s="29">
        <v>3</v>
      </c>
      <c r="AT12" s="39">
        <v>2</v>
      </c>
      <c r="AU12" s="28">
        <v>1</v>
      </c>
      <c r="AV12" s="16">
        <v>2</v>
      </c>
      <c r="AW12" s="29">
        <v>1</v>
      </c>
      <c r="AX12" s="39">
        <v>3</v>
      </c>
      <c r="AY12" s="28">
        <v>2</v>
      </c>
      <c r="AZ12" s="16">
        <v>1</v>
      </c>
      <c r="BA12" s="29">
        <v>3</v>
      </c>
      <c r="BB12" s="39">
        <v>2</v>
      </c>
      <c r="BC12" s="28">
        <v>1</v>
      </c>
      <c r="BD12" s="16">
        <v>2</v>
      </c>
      <c r="BE12" s="29">
        <v>1</v>
      </c>
      <c r="BF12" s="39">
        <v>3</v>
      </c>
      <c r="BG12" s="28">
        <v>2</v>
      </c>
      <c r="BH12" s="16">
        <v>1</v>
      </c>
      <c r="BI12" s="29">
        <v>3</v>
      </c>
      <c r="BJ12" s="39">
        <v>2</v>
      </c>
      <c r="BK12" s="28">
        <v>1</v>
      </c>
      <c r="BL12" s="16">
        <v>2</v>
      </c>
      <c r="BM12" s="29">
        <v>1</v>
      </c>
      <c r="BN12" s="39">
        <v>3</v>
      </c>
      <c r="BO12" s="29">
        <v>2</v>
      </c>
      <c r="BP12" s="16">
        <v>1</v>
      </c>
      <c r="BQ12" s="29">
        <v>2</v>
      </c>
      <c r="BR12" s="16">
        <v>1</v>
      </c>
    </row>
    <row r="13" spans="1:70" s="20" customFormat="1" ht="36" x14ac:dyDescent="0.25">
      <c r="A13" s="26">
        <v>4</v>
      </c>
      <c r="B13" s="161" t="s">
        <v>82</v>
      </c>
      <c r="C13" s="28">
        <v>2</v>
      </c>
      <c r="D13" s="16">
        <v>1</v>
      </c>
      <c r="E13" s="29">
        <v>3</v>
      </c>
      <c r="F13" s="39">
        <v>2</v>
      </c>
      <c r="G13" s="28">
        <v>1</v>
      </c>
      <c r="H13" s="16">
        <v>2</v>
      </c>
      <c r="I13" s="29">
        <v>1</v>
      </c>
      <c r="J13" s="39">
        <v>2</v>
      </c>
      <c r="K13" s="28">
        <v>2</v>
      </c>
      <c r="L13" s="16">
        <v>1</v>
      </c>
      <c r="M13" s="29">
        <v>3</v>
      </c>
      <c r="N13" s="39">
        <v>2</v>
      </c>
      <c r="O13" s="28">
        <v>1</v>
      </c>
      <c r="P13" s="16">
        <v>2</v>
      </c>
      <c r="Q13" s="29">
        <v>1</v>
      </c>
      <c r="R13" s="39">
        <v>2</v>
      </c>
      <c r="S13" s="28">
        <v>2</v>
      </c>
      <c r="T13" s="16">
        <v>1</v>
      </c>
      <c r="U13" s="29">
        <v>3</v>
      </c>
      <c r="V13" s="39">
        <v>2</v>
      </c>
      <c r="W13" s="28">
        <v>1</v>
      </c>
      <c r="X13" s="16">
        <v>2</v>
      </c>
      <c r="Y13" s="29">
        <v>1</v>
      </c>
      <c r="Z13" s="39">
        <v>2</v>
      </c>
      <c r="AA13" s="28">
        <v>2</v>
      </c>
      <c r="AB13" s="16">
        <v>1</v>
      </c>
      <c r="AC13" s="29">
        <v>3</v>
      </c>
      <c r="AD13" s="39">
        <v>2</v>
      </c>
      <c r="AE13" s="28">
        <v>1</v>
      </c>
      <c r="AF13" s="16">
        <v>2</v>
      </c>
      <c r="AG13" s="29">
        <v>1</v>
      </c>
      <c r="AH13" s="39">
        <v>2</v>
      </c>
      <c r="AI13" s="28">
        <v>2</v>
      </c>
      <c r="AJ13" s="16">
        <v>1</v>
      </c>
      <c r="AK13" s="29">
        <v>3</v>
      </c>
      <c r="AL13" s="39">
        <v>2</v>
      </c>
      <c r="AM13" s="28">
        <v>1</v>
      </c>
      <c r="AN13" s="16">
        <v>2</v>
      </c>
      <c r="AO13" s="29">
        <v>1</v>
      </c>
      <c r="AP13" s="39">
        <v>2</v>
      </c>
      <c r="AQ13" s="28">
        <v>2</v>
      </c>
      <c r="AR13" s="16">
        <v>1</v>
      </c>
      <c r="AS13" s="29">
        <v>3</v>
      </c>
      <c r="AT13" s="39">
        <v>2</v>
      </c>
      <c r="AU13" s="28">
        <v>1</v>
      </c>
      <c r="AV13" s="16">
        <v>2</v>
      </c>
      <c r="AW13" s="29">
        <v>1</v>
      </c>
      <c r="AX13" s="39">
        <v>2</v>
      </c>
      <c r="AY13" s="28">
        <v>2</v>
      </c>
      <c r="AZ13" s="16">
        <v>1</v>
      </c>
      <c r="BA13" s="29">
        <v>3</v>
      </c>
      <c r="BB13" s="39">
        <v>2</v>
      </c>
      <c r="BC13" s="28">
        <v>1</v>
      </c>
      <c r="BD13" s="16">
        <v>2</v>
      </c>
      <c r="BE13" s="29">
        <v>1</v>
      </c>
      <c r="BF13" s="39">
        <v>2</v>
      </c>
      <c r="BG13" s="28">
        <v>2</v>
      </c>
      <c r="BH13" s="16">
        <v>1</v>
      </c>
      <c r="BI13" s="29">
        <v>3</v>
      </c>
      <c r="BJ13" s="39">
        <v>2</v>
      </c>
      <c r="BK13" s="28">
        <v>1</v>
      </c>
      <c r="BL13" s="16">
        <v>2</v>
      </c>
      <c r="BM13" s="29">
        <v>1</v>
      </c>
      <c r="BN13" s="39">
        <v>2</v>
      </c>
      <c r="BO13" s="29">
        <v>2</v>
      </c>
      <c r="BP13" s="16">
        <v>1</v>
      </c>
      <c r="BQ13" s="29">
        <v>2</v>
      </c>
      <c r="BR13" s="16">
        <v>1</v>
      </c>
    </row>
    <row r="14" spans="1:70" s="20" customFormat="1" ht="36" x14ac:dyDescent="0.25">
      <c r="A14" s="26">
        <v>5</v>
      </c>
      <c r="B14" s="161" t="s">
        <v>83</v>
      </c>
      <c r="C14" s="28">
        <v>2</v>
      </c>
      <c r="D14" s="16">
        <v>1</v>
      </c>
      <c r="E14" s="29">
        <v>3</v>
      </c>
      <c r="F14" s="39">
        <v>2</v>
      </c>
      <c r="G14" s="28">
        <v>1</v>
      </c>
      <c r="H14" s="16">
        <v>2</v>
      </c>
      <c r="I14" s="29">
        <v>1</v>
      </c>
      <c r="J14" s="39">
        <v>3</v>
      </c>
      <c r="K14" s="28">
        <v>2</v>
      </c>
      <c r="L14" s="16">
        <v>1</v>
      </c>
      <c r="M14" s="29">
        <v>3</v>
      </c>
      <c r="N14" s="39">
        <v>2</v>
      </c>
      <c r="O14" s="28">
        <v>1</v>
      </c>
      <c r="P14" s="16">
        <v>2</v>
      </c>
      <c r="Q14" s="29">
        <v>1</v>
      </c>
      <c r="R14" s="39">
        <v>3</v>
      </c>
      <c r="S14" s="28">
        <v>2</v>
      </c>
      <c r="T14" s="16">
        <v>1</v>
      </c>
      <c r="U14" s="29">
        <v>3</v>
      </c>
      <c r="V14" s="39">
        <v>2</v>
      </c>
      <c r="W14" s="28">
        <v>1</v>
      </c>
      <c r="X14" s="16">
        <v>2</v>
      </c>
      <c r="Y14" s="29">
        <v>1</v>
      </c>
      <c r="Z14" s="39">
        <v>3</v>
      </c>
      <c r="AA14" s="28">
        <v>2</v>
      </c>
      <c r="AB14" s="16">
        <v>1</v>
      </c>
      <c r="AC14" s="29">
        <v>3</v>
      </c>
      <c r="AD14" s="39">
        <v>2</v>
      </c>
      <c r="AE14" s="28">
        <v>1</v>
      </c>
      <c r="AF14" s="16">
        <v>2</v>
      </c>
      <c r="AG14" s="29">
        <v>1</v>
      </c>
      <c r="AH14" s="39">
        <v>3</v>
      </c>
      <c r="AI14" s="28">
        <v>2</v>
      </c>
      <c r="AJ14" s="16">
        <v>1</v>
      </c>
      <c r="AK14" s="29">
        <v>3</v>
      </c>
      <c r="AL14" s="39">
        <v>2</v>
      </c>
      <c r="AM14" s="28">
        <v>1</v>
      </c>
      <c r="AN14" s="16">
        <v>2</v>
      </c>
      <c r="AO14" s="29">
        <v>1</v>
      </c>
      <c r="AP14" s="39">
        <v>3</v>
      </c>
      <c r="AQ14" s="28">
        <v>2</v>
      </c>
      <c r="AR14" s="16">
        <v>1</v>
      </c>
      <c r="AS14" s="29">
        <v>3</v>
      </c>
      <c r="AT14" s="39">
        <v>2</v>
      </c>
      <c r="AU14" s="28">
        <v>1</v>
      </c>
      <c r="AV14" s="16">
        <v>2</v>
      </c>
      <c r="AW14" s="29">
        <v>1</v>
      </c>
      <c r="AX14" s="39">
        <v>3</v>
      </c>
      <c r="AY14" s="28">
        <v>2</v>
      </c>
      <c r="AZ14" s="16">
        <v>1</v>
      </c>
      <c r="BA14" s="29">
        <v>3</v>
      </c>
      <c r="BB14" s="39">
        <v>2</v>
      </c>
      <c r="BC14" s="28">
        <v>1</v>
      </c>
      <c r="BD14" s="16">
        <v>2</v>
      </c>
      <c r="BE14" s="29">
        <v>1</v>
      </c>
      <c r="BF14" s="39">
        <v>3</v>
      </c>
      <c r="BG14" s="28">
        <v>2</v>
      </c>
      <c r="BH14" s="16">
        <v>1</v>
      </c>
      <c r="BI14" s="29">
        <v>3</v>
      </c>
      <c r="BJ14" s="39">
        <v>2</v>
      </c>
      <c r="BK14" s="28">
        <v>1</v>
      </c>
      <c r="BL14" s="16">
        <v>2</v>
      </c>
      <c r="BM14" s="29">
        <v>1</v>
      </c>
      <c r="BN14" s="39">
        <v>3</v>
      </c>
      <c r="BO14" s="29">
        <v>2</v>
      </c>
      <c r="BP14" s="16">
        <v>1</v>
      </c>
      <c r="BQ14" s="29">
        <v>2</v>
      </c>
      <c r="BR14" s="16">
        <v>1</v>
      </c>
    </row>
    <row r="15" spans="1:70" s="20" customFormat="1" ht="24" x14ac:dyDescent="0.25">
      <c r="A15" s="26">
        <v>6</v>
      </c>
      <c r="B15" s="161" t="s">
        <v>84</v>
      </c>
      <c r="C15" s="28">
        <v>2</v>
      </c>
      <c r="D15" s="16">
        <v>1</v>
      </c>
      <c r="E15" s="29">
        <v>3</v>
      </c>
      <c r="F15" s="39">
        <v>2</v>
      </c>
      <c r="G15" s="28">
        <v>1</v>
      </c>
      <c r="H15" s="16">
        <v>2</v>
      </c>
      <c r="I15" s="29">
        <v>1</v>
      </c>
      <c r="J15" s="39">
        <v>2</v>
      </c>
      <c r="K15" s="28">
        <v>2</v>
      </c>
      <c r="L15" s="16">
        <v>1</v>
      </c>
      <c r="M15" s="29">
        <v>3</v>
      </c>
      <c r="N15" s="39">
        <v>2</v>
      </c>
      <c r="O15" s="28">
        <v>1</v>
      </c>
      <c r="P15" s="16">
        <v>2</v>
      </c>
      <c r="Q15" s="29">
        <v>1</v>
      </c>
      <c r="R15" s="39">
        <v>2</v>
      </c>
      <c r="S15" s="28">
        <v>2</v>
      </c>
      <c r="T15" s="16">
        <v>1</v>
      </c>
      <c r="U15" s="29">
        <v>3</v>
      </c>
      <c r="V15" s="39">
        <v>2</v>
      </c>
      <c r="W15" s="28">
        <v>1</v>
      </c>
      <c r="X15" s="16">
        <v>2</v>
      </c>
      <c r="Y15" s="29">
        <v>1</v>
      </c>
      <c r="Z15" s="39">
        <v>2</v>
      </c>
      <c r="AA15" s="28">
        <v>2</v>
      </c>
      <c r="AB15" s="16">
        <v>1</v>
      </c>
      <c r="AC15" s="29">
        <v>3</v>
      </c>
      <c r="AD15" s="39">
        <v>2</v>
      </c>
      <c r="AE15" s="28">
        <v>1</v>
      </c>
      <c r="AF15" s="16">
        <v>2</v>
      </c>
      <c r="AG15" s="29">
        <v>1</v>
      </c>
      <c r="AH15" s="39">
        <v>2</v>
      </c>
      <c r="AI15" s="28">
        <v>2</v>
      </c>
      <c r="AJ15" s="16">
        <v>1</v>
      </c>
      <c r="AK15" s="29">
        <v>3</v>
      </c>
      <c r="AL15" s="39">
        <v>2</v>
      </c>
      <c r="AM15" s="28">
        <v>1</v>
      </c>
      <c r="AN15" s="16">
        <v>2</v>
      </c>
      <c r="AO15" s="29">
        <v>1</v>
      </c>
      <c r="AP15" s="39">
        <v>2</v>
      </c>
      <c r="AQ15" s="28">
        <v>2</v>
      </c>
      <c r="AR15" s="16">
        <v>1</v>
      </c>
      <c r="AS15" s="29">
        <v>3</v>
      </c>
      <c r="AT15" s="39">
        <v>2</v>
      </c>
      <c r="AU15" s="28">
        <v>1</v>
      </c>
      <c r="AV15" s="16">
        <v>2</v>
      </c>
      <c r="AW15" s="29">
        <v>1</v>
      </c>
      <c r="AX15" s="39">
        <v>2</v>
      </c>
      <c r="AY15" s="28">
        <v>2</v>
      </c>
      <c r="AZ15" s="16">
        <v>1</v>
      </c>
      <c r="BA15" s="29">
        <v>3</v>
      </c>
      <c r="BB15" s="39">
        <v>2</v>
      </c>
      <c r="BC15" s="28">
        <v>1</v>
      </c>
      <c r="BD15" s="16">
        <v>2</v>
      </c>
      <c r="BE15" s="29">
        <v>1</v>
      </c>
      <c r="BF15" s="39">
        <v>2</v>
      </c>
      <c r="BG15" s="28">
        <v>2</v>
      </c>
      <c r="BH15" s="16">
        <v>1</v>
      </c>
      <c r="BI15" s="29">
        <v>3</v>
      </c>
      <c r="BJ15" s="39">
        <v>2</v>
      </c>
      <c r="BK15" s="28">
        <v>1</v>
      </c>
      <c r="BL15" s="16">
        <v>2</v>
      </c>
      <c r="BM15" s="29">
        <v>1</v>
      </c>
      <c r="BN15" s="39">
        <v>2</v>
      </c>
      <c r="BO15" s="29">
        <v>2</v>
      </c>
      <c r="BP15" s="16">
        <v>1</v>
      </c>
      <c r="BQ15" s="29">
        <v>2</v>
      </c>
      <c r="BR15" s="16">
        <v>1</v>
      </c>
    </row>
    <row r="16" spans="1:70" s="20" customFormat="1" ht="14.45" x14ac:dyDescent="0.3">
      <c r="A16" s="26"/>
      <c r="B16" s="27"/>
      <c r="C16" s="28"/>
      <c r="D16" s="16"/>
      <c r="E16" s="29"/>
      <c r="F16" s="39"/>
      <c r="G16" s="28"/>
      <c r="H16" s="16"/>
      <c r="I16" s="29"/>
      <c r="J16" s="39"/>
      <c r="K16" s="28"/>
      <c r="L16" s="16"/>
      <c r="M16" s="29"/>
      <c r="N16" s="39"/>
      <c r="O16" s="28"/>
      <c r="P16" s="16"/>
      <c r="Q16" s="29"/>
      <c r="R16" s="39"/>
      <c r="S16" s="28"/>
      <c r="T16" s="16"/>
      <c r="U16" s="29"/>
      <c r="V16" s="39"/>
      <c r="W16" s="28"/>
      <c r="X16" s="16"/>
      <c r="Y16" s="29"/>
      <c r="Z16" s="39"/>
      <c r="AA16" s="28"/>
      <c r="AB16" s="16"/>
      <c r="AC16" s="29"/>
      <c r="AD16" s="39"/>
      <c r="AE16" s="28"/>
      <c r="AF16" s="16"/>
      <c r="AG16" s="29"/>
      <c r="AH16" s="39"/>
      <c r="AI16" s="28"/>
      <c r="AJ16" s="16"/>
      <c r="AK16" s="29"/>
      <c r="AL16" s="39"/>
      <c r="AM16" s="28"/>
      <c r="AN16" s="16"/>
      <c r="AO16" s="29"/>
      <c r="AP16" s="39"/>
      <c r="AQ16" s="28"/>
      <c r="AR16" s="16"/>
      <c r="AS16" s="29"/>
      <c r="AT16" s="39"/>
      <c r="AU16" s="28"/>
      <c r="AV16" s="16"/>
      <c r="AW16" s="29"/>
      <c r="AX16" s="39"/>
      <c r="AY16" s="28"/>
      <c r="AZ16" s="16"/>
      <c r="BA16" s="29"/>
      <c r="BB16" s="39"/>
      <c r="BC16" s="28"/>
      <c r="BD16" s="16"/>
      <c r="BE16" s="29"/>
      <c r="BF16" s="39"/>
      <c r="BG16" s="28"/>
      <c r="BH16" s="16"/>
      <c r="BI16" s="29"/>
      <c r="BJ16" s="39"/>
      <c r="BK16" s="28"/>
      <c r="BL16" s="16"/>
      <c r="BM16" s="29"/>
      <c r="BN16" s="39"/>
      <c r="BO16" s="29"/>
      <c r="BP16" s="16"/>
      <c r="BQ16" s="29"/>
      <c r="BR16" s="16"/>
    </row>
    <row r="17" spans="1:70" s="20" customFormat="1" ht="14.45" x14ac:dyDescent="0.3">
      <c r="A17" s="26"/>
      <c r="B17" s="27"/>
      <c r="C17" s="28"/>
      <c r="D17" s="16"/>
      <c r="E17" s="29"/>
      <c r="F17" s="39"/>
      <c r="G17" s="28"/>
      <c r="H17" s="16"/>
      <c r="I17" s="29"/>
      <c r="J17" s="39"/>
      <c r="K17" s="28"/>
      <c r="L17" s="16"/>
      <c r="M17" s="29"/>
      <c r="N17" s="39"/>
      <c r="O17" s="28"/>
      <c r="P17" s="16"/>
      <c r="Q17" s="29"/>
      <c r="R17" s="39"/>
      <c r="S17" s="28"/>
      <c r="T17" s="16"/>
      <c r="U17" s="29"/>
      <c r="V17" s="39"/>
      <c r="W17" s="28"/>
      <c r="X17" s="16"/>
      <c r="Y17" s="29"/>
      <c r="Z17" s="39"/>
      <c r="AA17" s="28"/>
      <c r="AB17" s="16"/>
      <c r="AC17" s="29"/>
      <c r="AD17" s="39"/>
      <c r="AE17" s="28"/>
      <c r="AF17" s="16"/>
      <c r="AG17" s="29"/>
      <c r="AH17" s="39"/>
      <c r="AI17" s="28"/>
      <c r="AJ17" s="16"/>
      <c r="AK17" s="29"/>
      <c r="AL17" s="39"/>
      <c r="AM17" s="28"/>
      <c r="AN17" s="16"/>
      <c r="AO17" s="29"/>
      <c r="AP17" s="39"/>
      <c r="AQ17" s="28"/>
      <c r="AR17" s="16"/>
      <c r="AS17" s="29"/>
      <c r="AT17" s="39"/>
      <c r="AU17" s="28"/>
      <c r="AV17" s="16"/>
      <c r="AW17" s="29"/>
      <c r="AX17" s="39"/>
      <c r="AY17" s="28"/>
      <c r="AZ17" s="16"/>
      <c r="BA17" s="29"/>
      <c r="BB17" s="39"/>
      <c r="BC17" s="28"/>
      <c r="BD17" s="16"/>
      <c r="BE17" s="29"/>
      <c r="BF17" s="39"/>
      <c r="BG17" s="28"/>
      <c r="BH17" s="16"/>
      <c r="BI17" s="29"/>
      <c r="BJ17" s="39"/>
      <c r="BK17" s="28"/>
      <c r="BL17" s="16"/>
      <c r="BM17" s="29"/>
      <c r="BN17" s="39"/>
      <c r="BO17" s="29"/>
      <c r="BP17" s="16"/>
      <c r="BQ17" s="29"/>
      <c r="BR17" s="16"/>
    </row>
    <row r="18" spans="1:70" s="20" customFormat="1" x14ac:dyDescent="0.25">
      <c r="A18" s="26"/>
      <c r="B18" s="27"/>
      <c r="C18" s="28"/>
      <c r="D18" s="16"/>
      <c r="E18" s="29"/>
      <c r="F18" s="39"/>
      <c r="G18" s="28"/>
      <c r="H18" s="16"/>
      <c r="I18" s="29"/>
      <c r="J18" s="39"/>
      <c r="K18" s="28"/>
      <c r="L18" s="16"/>
      <c r="M18" s="29"/>
      <c r="N18" s="39"/>
      <c r="O18" s="28"/>
      <c r="P18" s="16"/>
      <c r="Q18" s="29"/>
      <c r="R18" s="39"/>
      <c r="S18" s="28"/>
      <c r="T18" s="16"/>
      <c r="U18" s="29"/>
      <c r="V18" s="39"/>
      <c r="W18" s="28"/>
      <c r="X18" s="16"/>
      <c r="Y18" s="29"/>
      <c r="Z18" s="39"/>
      <c r="AA18" s="28"/>
      <c r="AB18" s="16"/>
      <c r="AC18" s="29"/>
      <c r="AD18" s="39"/>
      <c r="AE18" s="28"/>
      <c r="AF18" s="16"/>
      <c r="AG18" s="29"/>
      <c r="AH18" s="39"/>
      <c r="AI18" s="28"/>
      <c r="AJ18" s="16"/>
      <c r="AK18" s="29"/>
      <c r="AL18" s="39"/>
      <c r="AM18" s="28"/>
      <c r="AN18" s="16"/>
      <c r="AO18" s="29"/>
      <c r="AP18" s="39"/>
      <c r="AQ18" s="28"/>
      <c r="AR18" s="16"/>
      <c r="AS18" s="29"/>
      <c r="AT18" s="39"/>
      <c r="AU18" s="28"/>
      <c r="AV18" s="16"/>
      <c r="AW18" s="29"/>
      <c r="AX18" s="39"/>
      <c r="AY18" s="28"/>
      <c r="AZ18" s="16"/>
      <c r="BA18" s="29"/>
      <c r="BB18" s="39"/>
      <c r="BC18" s="28"/>
      <c r="BD18" s="16"/>
      <c r="BE18" s="29"/>
      <c r="BF18" s="39"/>
      <c r="BG18" s="28"/>
      <c r="BH18" s="16"/>
      <c r="BI18" s="29"/>
      <c r="BJ18" s="39"/>
      <c r="BK18" s="28"/>
      <c r="BL18" s="16"/>
      <c r="BM18" s="29"/>
      <c r="BN18" s="39"/>
      <c r="BO18" s="29"/>
      <c r="BP18" s="16"/>
      <c r="BQ18" s="29"/>
      <c r="BR18" s="16"/>
    </row>
    <row r="19" spans="1:70" s="20" customFormat="1" x14ac:dyDescent="0.25">
      <c r="A19" s="26"/>
      <c r="B19" s="27"/>
      <c r="C19" s="28"/>
      <c r="D19" s="16"/>
      <c r="E19" s="29"/>
      <c r="F19" s="39"/>
      <c r="G19" s="28"/>
      <c r="H19" s="16"/>
      <c r="I19" s="29"/>
      <c r="J19" s="39"/>
      <c r="K19" s="28"/>
      <c r="L19" s="16"/>
      <c r="M19" s="29"/>
      <c r="N19" s="39"/>
      <c r="O19" s="28"/>
      <c r="P19" s="16"/>
      <c r="Q19" s="29"/>
      <c r="R19" s="39"/>
      <c r="S19" s="28"/>
      <c r="T19" s="16"/>
      <c r="U19" s="29"/>
      <c r="V19" s="39"/>
      <c r="W19" s="28"/>
      <c r="X19" s="16"/>
      <c r="Y19" s="29"/>
      <c r="Z19" s="39"/>
      <c r="AA19" s="28"/>
      <c r="AB19" s="16"/>
      <c r="AC19" s="29"/>
      <c r="AD19" s="39"/>
      <c r="AE19" s="28"/>
      <c r="AF19" s="16"/>
      <c r="AG19" s="29"/>
      <c r="AH19" s="39"/>
      <c r="AI19" s="28"/>
      <c r="AJ19" s="16"/>
      <c r="AK19" s="29"/>
      <c r="AL19" s="39"/>
      <c r="AM19" s="28"/>
      <c r="AN19" s="16"/>
      <c r="AO19" s="29"/>
      <c r="AP19" s="39"/>
      <c r="AQ19" s="28"/>
      <c r="AR19" s="16"/>
      <c r="AS19" s="29"/>
      <c r="AT19" s="39"/>
      <c r="AU19" s="28"/>
      <c r="AV19" s="16"/>
      <c r="AW19" s="29"/>
      <c r="AX19" s="39"/>
      <c r="AY19" s="28"/>
      <c r="AZ19" s="16"/>
      <c r="BA19" s="29"/>
      <c r="BB19" s="39"/>
      <c r="BC19" s="28"/>
      <c r="BD19" s="16"/>
      <c r="BE19" s="29"/>
      <c r="BF19" s="39"/>
      <c r="BG19" s="28"/>
      <c r="BH19" s="16"/>
      <c r="BI19" s="29"/>
      <c r="BJ19" s="39"/>
      <c r="BK19" s="28"/>
      <c r="BL19" s="16"/>
      <c r="BM19" s="29"/>
      <c r="BN19" s="39"/>
      <c r="BO19" s="29"/>
      <c r="BP19" s="16"/>
      <c r="BQ19" s="29"/>
      <c r="BR19" s="16"/>
    </row>
    <row r="20" spans="1:70" s="20" customFormat="1" x14ac:dyDescent="0.25">
      <c r="A20" s="26"/>
      <c r="B20" s="27"/>
      <c r="C20" s="28"/>
      <c r="D20" s="16"/>
      <c r="E20" s="29"/>
      <c r="F20" s="39"/>
      <c r="G20" s="28"/>
      <c r="H20" s="16"/>
      <c r="I20" s="29"/>
      <c r="J20" s="39"/>
      <c r="K20" s="28"/>
      <c r="L20" s="16"/>
      <c r="M20" s="29"/>
      <c r="N20" s="39"/>
      <c r="O20" s="28"/>
      <c r="P20" s="16"/>
      <c r="Q20" s="29"/>
      <c r="R20" s="39"/>
      <c r="S20" s="28"/>
      <c r="T20" s="16"/>
      <c r="U20" s="29"/>
      <c r="V20" s="39"/>
      <c r="W20" s="28"/>
      <c r="X20" s="16"/>
      <c r="Y20" s="29"/>
      <c r="Z20" s="39"/>
      <c r="AA20" s="28"/>
      <c r="AB20" s="16"/>
      <c r="AC20" s="29"/>
      <c r="AD20" s="39"/>
      <c r="AE20" s="28"/>
      <c r="AF20" s="16"/>
      <c r="AG20" s="29"/>
      <c r="AH20" s="39"/>
      <c r="AI20" s="28"/>
      <c r="AJ20" s="16"/>
      <c r="AK20" s="29"/>
      <c r="AL20" s="39"/>
      <c r="AM20" s="28"/>
      <c r="AN20" s="16"/>
      <c r="AO20" s="29"/>
      <c r="AP20" s="39"/>
      <c r="AQ20" s="28"/>
      <c r="AR20" s="16"/>
      <c r="AS20" s="29"/>
      <c r="AT20" s="39"/>
      <c r="AU20" s="28"/>
      <c r="AV20" s="16"/>
      <c r="AW20" s="29"/>
      <c r="AX20" s="39"/>
      <c r="AY20" s="28"/>
      <c r="AZ20" s="16"/>
      <c r="BA20" s="29"/>
      <c r="BB20" s="39"/>
      <c r="BC20" s="28"/>
      <c r="BD20" s="16"/>
      <c r="BE20" s="29"/>
      <c r="BF20" s="39"/>
      <c r="BG20" s="28"/>
      <c r="BH20" s="16"/>
      <c r="BI20" s="29"/>
      <c r="BJ20" s="39"/>
      <c r="BK20" s="28"/>
      <c r="BL20" s="16"/>
      <c r="BM20" s="29"/>
      <c r="BN20" s="39"/>
      <c r="BO20" s="29"/>
      <c r="BP20" s="16"/>
      <c r="BQ20" s="29"/>
      <c r="BR20" s="16"/>
    </row>
    <row r="21" spans="1:70" s="20" customFormat="1" x14ac:dyDescent="0.25">
      <c r="A21" s="26"/>
      <c r="B21" s="27"/>
      <c r="C21" s="28"/>
      <c r="D21" s="16"/>
      <c r="E21" s="29"/>
      <c r="F21" s="39"/>
      <c r="G21" s="28"/>
      <c r="H21" s="16"/>
      <c r="I21" s="29"/>
      <c r="J21" s="39"/>
      <c r="K21" s="28"/>
      <c r="L21" s="16"/>
      <c r="M21" s="29"/>
      <c r="N21" s="39"/>
      <c r="O21" s="28"/>
      <c r="P21" s="16"/>
      <c r="Q21" s="29"/>
      <c r="R21" s="39"/>
      <c r="S21" s="28"/>
      <c r="T21" s="16"/>
      <c r="U21" s="29"/>
      <c r="V21" s="39"/>
      <c r="W21" s="28"/>
      <c r="X21" s="16"/>
      <c r="Y21" s="29"/>
      <c r="Z21" s="39"/>
      <c r="AA21" s="28"/>
      <c r="AB21" s="16"/>
      <c r="AC21" s="29"/>
      <c r="AD21" s="39"/>
      <c r="AE21" s="28"/>
      <c r="AF21" s="16"/>
      <c r="AG21" s="29"/>
      <c r="AH21" s="39"/>
      <c r="AI21" s="28"/>
      <c r="AJ21" s="16"/>
      <c r="AK21" s="29"/>
      <c r="AL21" s="39"/>
      <c r="AM21" s="28"/>
      <c r="AN21" s="16"/>
      <c r="AO21" s="29"/>
      <c r="AP21" s="39"/>
      <c r="AQ21" s="28"/>
      <c r="AR21" s="16"/>
      <c r="AS21" s="29"/>
      <c r="AT21" s="39"/>
      <c r="AU21" s="28"/>
      <c r="AV21" s="16"/>
      <c r="AW21" s="29"/>
      <c r="AX21" s="39"/>
      <c r="AY21" s="28"/>
      <c r="AZ21" s="16"/>
      <c r="BA21" s="29"/>
      <c r="BB21" s="39"/>
      <c r="BC21" s="28"/>
      <c r="BD21" s="16"/>
      <c r="BE21" s="29"/>
      <c r="BF21" s="39"/>
      <c r="BG21" s="28"/>
      <c r="BH21" s="16"/>
      <c r="BI21" s="29"/>
      <c r="BJ21" s="39"/>
      <c r="BK21" s="28"/>
      <c r="BL21" s="16"/>
      <c r="BM21" s="29"/>
      <c r="BN21" s="39"/>
      <c r="BO21" s="29"/>
      <c r="BP21" s="16"/>
      <c r="BQ21" s="29"/>
      <c r="BR21" s="16"/>
    </row>
    <row r="22" spans="1:70" s="20" customFormat="1" ht="15.75" thickBot="1" x14ac:dyDescent="0.3">
      <c r="A22" s="30"/>
      <c r="B22" s="31"/>
      <c r="C22" s="32"/>
      <c r="D22" s="17"/>
      <c r="E22" s="33"/>
      <c r="F22" s="40"/>
      <c r="G22" s="32"/>
      <c r="H22" s="17"/>
      <c r="I22" s="33"/>
      <c r="J22" s="40"/>
      <c r="K22" s="32"/>
      <c r="L22" s="17"/>
      <c r="M22" s="33"/>
      <c r="N22" s="40"/>
      <c r="O22" s="32"/>
      <c r="P22" s="17"/>
      <c r="Q22" s="33"/>
      <c r="R22" s="40"/>
      <c r="S22" s="32"/>
      <c r="T22" s="17"/>
      <c r="U22" s="33"/>
      <c r="V22" s="40"/>
      <c r="W22" s="32"/>
      <c r="X22" s="17"/>
      <c r="Y22" s="33"/>
      <c r="Z22" s="40"/>
      <c r="AA22" s="32"/>
      <c r="AB22" s="17"/>
      <c r="AC22" s="33"/>
      <c r="AD22" s="40"/>
      <c r="AE22" s="32"/>
      <c r="AF22" s="17"/>
      <c r="AG22" s="33"/>
      <c r="AH22" s="40"/>
      <c r="AI22" s="32"/>
      <c r="AJ22" s="17"/>
      <c r="AK22" s="33"/>
      <c r="AL22" s="40"/>
      <c r="AM22" s="32"/>
      <c r="AN22" s="17"/>
      <c r="AO22" s="33"/>
      <c r="AP22" s="40"/>
      <c r="AQ22" s="32"/>
      <c r="AR22" s="17"/>
      <c r="AS22" s="33"/>
      <c r="AT22" s="40"/>
      <c r="AU22" s="32"/>
      <c r="AV22" s="17"/>
      <c r="AW22" s="33"/>
      <c r="AX22" s="40"/>
      <c r="AY22" s="32"/>
      <c r="AZ22" s="17"/>
      <c r="BA22" s="33"/>
      <c r="BB22" s="40"/>
      <c r="BC22" s="32"/>
      <c r="BD22" s="17"/>
      <c r="BE22" s="33"/>
      <c r="BF22" s="40"/>
      <c r="BG22" s="32"/>
      <c r="BH22" s="17"/>
      <c r="BI22" s="33"/>
      <c r="BJ22" s="40"/>
      <c r="BK22" s="32"/>
      <c r="BL22" s="17"/>
      <c r="BM22" s="33"/>
      <c r="BN22" s="40"/>
      <c r="BO22" s="33"/>
      <c r="BP22" s="17"/>
      <c r="BQ22" s="33"/>
      <c r="BR22" s="17"/>
    </row>
    <row r="23" spans="1:70" x14ac:dyDescent="0.25">
      <c r="C23" s="12">
        <f>SUM(C10:C22)</f>
        <v>12</v>
      </c>
      <c r="D23" s="12">
        <f t="shared" ref="D23:BN23" si="0">SUM(D10:D22)</f>
        <v>6</v>
      </c>
      <c r="E23" s="12">
        <f t="shared" si="0"/>
        <v>18</v>
      </c>
      <c r="F23" s="12">
        <f t="shared" si="0"/>
        <v>12</v>
      </c>
      <c r="G23" s="12">
        <f t="shared" si="0"/>
        <v>6</v>
      </c>
      <c r="H23" s="12">
        <f t="shared" si="0"/>
        <v>12</v>
      </c>
      <c r="I23" s="12">
        <f t="shared" si="0"/>
        <v>4</v>
      </c>
      <c r="J23" s="12">
        <f t="shared" si="0"/>
        <v>15</v>
      </c>
      <c r="K23" s="12">
        <f t="shared" si="0"/>
        <v>12</v>
      </c>
      <c r="L23" s="12">
        <f t="shared" si="0"/>
        <v>6</v>
      </c>
      <c r="M23" s="12">
        <f t="shared" si="0"/>
        <v>18</v>
      </c>
      <c r="N23" s="12">
        <f t="shared" si="0"/>
        <v>12</v>
      </c>
      <c r="O23" s="12">
        <f t="shared" si="0"/>
        <v>6</v>
      </c>
      <c r="P23" s="12">
        <f t="shared" si="0"/>
        <v>12</v>
      </c>
      <c r="Q23" s="12">
        <f t="shared" si="0"/>
        <v>4</v>
      </c>
      <c r="R23" s="12">
        <f t="shared" si="0"/>
        <v>15</v>
      </c>
      <c r="S23" s="12">
        <f t="shared" si="0"/>
        <v>12</v>
      </c>
      <c r="T23" s="12">
        <f t="shared" si="0"/>
        <v>6</v>
      </c>
      <c r="U23" s="12">
        <f t="shared" si="0"/>
        <v>18</v>
      </c>
      <c r="V23" s="12">
        <f t="shared" si="0"/>
        <v>12</v>
      </c>
      <c r="W23" s="12">
        <f t="shared" si="0"/>
        <v>6</v>
      </c>
      <c r="X23" s="12">
        <f t="shared" si="0"/>
        <v>12</v>
      </c>
      <c r="Y23" s="12">
        <f t="shared" si="0"/>
        <v>4</v>
      </c>
      <c r="Z23" s="12">
        <f t="shared" si="0"/>
        <v>15</v>
      </c>
      <c r="AA23" s="12">
        <f t="shared" si="0"/>
        <v>12</v>
      </c>
      <c r="AB23" s="12">
        <f t="shared" si="0"/>
        <v>6</v>
      </c>
      <c r="AC23" s="12">
        <f t="shared" si="0"/>
        <v>18</v>
      </c>
      <c r="AD23" s="12">
        <f t="shared" si="0"/>
        <v>12</v>
      </c>
      <c r="AE23" s="12">
        <f t="shared" si="0"/>
        <v>6</v>
      </c>
      <c r="AF23" s="12">
        <f t="shared" si="0"/>
        <v>12</v>
      </c>
      <c r="AG23" s="12">
        <f t="shared" si="0"/>
        <v>4</v>
      </c>
      <c r="AH23" s="12">
        <f t="shared" si="0"/>
        <v>15</v>
      </c>
      <c r="AI23" s="12">
        <f t="shared" si="0"/>
        <v>12</v>
      </c>
      <c r="AJ23" s="12">
        <f t="shared" si="0"/>
        <v>6</v>
      </c>
      <c r="AK23" s="12">
        <f t="shared" si="0"/>
        <v>18</v>
      </c>
      <c r="AL23" s="12">
        <f t="shared" si="0"/>
        <v>12</v>
      </c>
      <c r="AM23" s="12">
        <f t="shared" si="0"/>
        <v>6</v>
      </c>
      <c r="AN23" s="12">
        <f t="shared" si="0"/>
        <v>12</v>
      </c>
      <c r="AO23" s="12">
        <f t="shared" si="0"/>
        <v>4</v>
      </c>
      <c r="AP23" s="12">
        <f t="shared" si="0"/>
        <v>15</v>
      </c>
      <c r="AQ23" s="12">
        <f t="shared" si="0"/>
        <v>12</v>
      </c>
      <c r="AR23" s="12">
        <f t="shared" si="0"/>
        <v>6</v>
      </c>
      <c r="AS23" s="12">
        <f t="shared" si="0"/>
        <v>18</v>
      </c>
      <c r="AT23" s="12">
        <f t="shared" si="0"/>
        <v>12</v>
      </c>
      <c r="AU23" s="12">
        <f t="shared" si="0"/>
        <v>6</v>
      </c>
      <c r="AV23" s="12">
        <f t="shared" si="0"/>
        <v>12</v>
      </c>
      <c r="AW23" s="12">
        <f t="shared" si="0"/>
        <v>4</v>
      </c>
      <c r="AX23" s="12">
        <f t="shared" si="0"/>
        <v>15</v>
      </c>
      <c r="AY23" s="12">
        <f t="shared" si="0"/>
        <v>12</v>
      </c>
      <c r="AZ23" s="12">
        <f t="shared" si="0"/>
        <v>6</v>
      </c>
      <c r="BA23" s="12">
        <f t="shared" si="0"/>
        <v>18</v>
      </c>
      <c r="BB23" s="12">
        <f t="shared" si="0"/>
        <v>12</v>
      </c>
      <c r="BC23" s="12">
        <f t="shared" si="0"/>
        <v>6</v>
      </c>
      <c r="BD23" s="12">
        <f t="shared" si="0"/>
        <v>12</v>
      </c>
      <c r="BE23" s="12">
        <f t="shared" si="0"/>
        <v>4</v>
      </c>
      <c r="BF23" s="12">
        <f t="shared" si="0"/>
        <v>15</v>
      </c>
      <c r="BG23" s="12">
        <f t="shared" si="0"/>
        <v>12</v>
      </c>
      <c r="BH23" s="12">
        <f t="shared" si="0"/>
        <v>6</v>
      </c>
      <c r="BI23" s="12">
        <f t="shared" si="0"/>
        <v>18</v>
      </c>
      <c r="BJ23" s="12">
        <f t="shared" si="0"/>
        <v>12</v>
      </c>
      <c r="BK23" s="12">
        <f t="shared" si="0"/>
        <v>6</v>
      </c>
      <c r="BL23" s="12">
        <f t="shared" si="0"/>
        <v>12</v>
      </c>
      <c r="BM23" s="12">
        <f t="shared" si="0"/>
        <v>4</v>
      </c>
      <c r="BN23" s="12">
        <f t="shared" si="0"/>
        <v>15</v>
      </c>
      <c r="BO23" s="12">
        <f t="shared" ref="BO23:BR23" si="1">SUM(BO10:BO22)</f>
        <v>12</v>
      </c>
      <c r="BP23" s="12">
        <f t="shared" si="1"/>
        <v>6</v>
      </c>
      <c r="BQ23" s="12">
        <f t="shared" si="1"/>
        <v>12</v>
      </c>
      <c r="BR23" s="12">
        <f t="shared" si="1"/>
        <v>6</v>
      </c>
    </row>
    <row r="24" spans="1:70" x14ac:dyDescent="0.25">
      <c r="B24" s="1" t="s">
        <v>25</v>
      </c>
      <c r="C24" s="42"/>
      <c r="D24" s="42" t="str">
        <f>IF(D23&lt;$T$5,"Н",IF(D23&lt;=$V$4,"Б",IF(D23&lt;=$V$3,"П","В")))</f>
        <v>Н</v>
      </c>
      <c r="E24" s="42"/>
      <c r="F24" s="42" t="str">
        <f t="shared" ref="F24:BN24" si="2">IF(F23&lt;$T$5,"Н",IF(F23&lt;=$V$4,"Б",IF(F22&lt;=$V$3,"П","В")))</f>
        <v>Б</v>
      </c>
      <c r="G24" s="42"/>
      <c r="H24" s="42" t="str">
        <f t="shared" si="2"/>
        <v>Б</v>
      </c>
      <c r="I24" s="42"/>
      <c r="J24" s="42" t="str">
        <f t="shared" si="2"/>
        <v>П</v>
      </c>
      <c r="K24" s="42"/>
      <c r="L24" s="42" t="str">
        <f t="shared" si="2"/>
        <v>Н</v>
      </c>
      <c r="M24" s="42"/>
      <c r="N24" s="42" t="str">
        <f t="shared" si="2"/>
        <v>Б</v>
      </c>
      <c r="O24" s="42"/>
      <c r="P24" s="42" t="str">
        <f t="shared" si="2"/>
        <v>Б</v>
      </c>
      <c r="Q24" s="42"/>
      <c r="R24" s="42" t="str">
        <f t="shared" si="2"/>
        <v>П</v>
      </c>
      <c r="S24" s="42"/>
      <c r="T24" s="42" t="str">
        <f t="shared" si="2"/>
        <v>Н</v>
      </c>
      <c r="U24" s="42"/>
      <c r="V24" s="42" t="str">
        <f t="shared" si="2"/>
        <v>Б</v>
      </c>
      <c r="W24" s="42"/>
      <c r="X24" s="42" t="str">
        <f t="shared" si="2"/>
        <v>Б</v>
      </c>
      <c r="Y24" s="42"/>
      <c r="Z24" s="42" t="str">
        <f t="shared" si="2"/>
        <v>П</v>
      </c>
      <c r="AA24" s="42"/>
      <c r="AB24" s="42" t="str">
        <f t="shared" si="2"/>
        <v>Н</v>
      </c>
      <c r="AC24" s="42"/>
      <c r="AD24" s="42" t="str">
        <f t="shared" si="2"/>
        <v>Б</v>
      </c>
      <c r="AE24" s="42"/>
      <c r="AF24" s="42" t="str">
        <f t="shared" si="2"/>
        <v>Б</v>
      </c>
      <c r="AG24" s="42"/>
      <c r="AH24" s="42" t="str">
        <f t="shared" si="2"/>
        <v>П</v>
      </c>
      <c r="AI24" s="42"/>
      <c r="AJ24" s="42" t="str">
        <f t="shared" si="2"/>
        <v>Н</v>
      </c>
      <c r="AK24" s="42"/>
      <c r="AL24" s="42" t="str">
        <f t="shared" si="2"/>
        <v>Б</v>
      </c>
      <c r="AM24" s="42"/>
      <c r="AN24" s="42" t="str">
        <f t="shared" si="2"/>
        <v>Б</v>
      </c>
      <c r="AO24" s="42"/>
      <c r="AP24" s="42" t="str">
        <f t="shared" si="2"/>
        <v>П</v>
      </c>
      <c r="AQ24" s="42"/>
      <c r="AR24" s="42" t="str">
        <f t="shared" si="2"/>
        <v>Н</v>
      </c>
      <c r="AS24" s="42"/>
      <c r="AT24" s="42" t="str">
        <f t="shared" si="2"/>
        <v>Б</v>
      </c>
      <c r="AU24" s="42"/>
      <c r="AV24" s="42" t="str">
        <f t="shared" si="2"/>
        <v>Б</v>
      </c>
      <c r="AW24" s="42"/>
      <c r="AX24" s="42" t="str">
        <f t="shared" si="2"/>
        <v>П</v>
      </c>
      <c r="AY24" s="42"/>
      <c r="AZ24" s="42" t="str">
        <f t="shared" si="2"/>
        <v>Н</v>
      </c>
      <c r="BA24" s="42"/>
      <c r="BB24" s="42" t="str">
        <f t="shared" si="2"/>
        <v>Б</v>
      </c>
      <c r="BC24" s="42"/>
      <c r="BD24" s="42" t="str">
        <f t="shared" si="2"/>
        <v>Б</v>
      </c>
      <c r="BE24" s="42"/>
      <c r="BF24" s="42" t="str">
        <f t="shared" si="2"/>
        <v>П</v>
      </c>
      <c r="BG24" s="42"/>
      <c r="BH24" s="42" t="str">
        <f t="shared" si="2"/>
        <v>Н</v>
      </c>
      <c r="BI24" s="42"/>
      <c r="BJ24" s="42" t="str">
        <f t="shared" si="2"/>
        <v>Б</v>
      </c>
      <c r="BK24" s="42"/>
      <c r="BL24" s="42" t="str">
        <f t="shared" si="2"/>
        <v>Б</v>
      </c>
      <c r="BM24" s="42"/>
      <c r="BN24" s="42" t="str">
        <f t="shared" si="2"/>
        <v>П</v>
      </c>
      <c r="BO24" s="42"/>
      <c r="BP24" s="42" t="str">
        <f t="shared" ref="BP24" si="3">IF(BP23&lt;$T$5,"Н",IF(BP23&lt;=$V$4,"Б",IF(BP22&lt;=$V$3,"П","В")))</f>
        <v>Н</v>
      </c>
      <c r="BQ24" s="42"/>
      <c r="BR24" s="42" t="str">
        <f t="shared" ref="BR24" si="4">IF(BR23&lt;$T$5,"Н",IF(BR23&lt;=$V$4,"Б",IF(BR22&lt;=$V$3,"П","В")))</f>
        <v>Н</v>
      </c>
    </row>
    <row r="25" spans="1:70" x14ac:dyDescent="0.25">
      <c r="B25" s="1" t="s">
        <v>26</v>
      </c>
      <c r="C25" s="42" t="str">
        <f>IF(C23&lt;$T$5,"Н",IF(C23&lt;=$V$4,"Б",IF(C23&lt;=$V$3,"П","В")))</f>
        <v>Б</v>
      </c>
      <c r="D25" s="42"/>
      <c r="E25" s="42" t="str">
        <f t="shared" ref="E25:BM25" si="5">IF(E23&lt;$T$5,"Н",IF(E23&lt;=$V$4,"Б",IF(E23&lt;=$V$3,"П","В")))</f>
        <v>В</v>
      </c>
      <c r="F25" s="42"/>
      <c r="G25" s="42" t="str">
        <f t="shared" si="5"/>
        <v>Н</v>
      </c>
      <c r="H25" s="42"/>
      <c r="I25" s="42" t="str">
        <f t="shared" si="5"/>
        <v>Н</v>
      </c>
      <c r="J25" s="42"/>
      <c r="K25" s="42" t="str">
        <f t="shared" si="5"/>
        <v>Б</v>
      </c>
      <c r="L25" s="42"/>
      <c r="M25" s="42" t="str">
        <f t="shared" si="5"/>
        <v>В</v>
      </c>
      <c r="N25" s="42"/>
      <c r="O25" s="42" t="str">
        <f t="shared" si="5"/>
        <v>Н</v>
      </c>
      <c r="P25" s="42"/>
      <c r="Q25" s="42" t="str">
        <f t="shared" si="5"/>
        <v>Н</v>
      </c>
      <c r="R25" s="42"/>
      <c r="S25" s="42" t="str">
        <f t="shared" si="5"/>
        <v>Б</v>
      </c>
      <c r="T25" s="42"/>
      <c r="U25" s="42" t="str">
        <f t="shared" si="5"/>
        <v>В</v>
      </c>
      <c r="V25" s="42"/>
      <c r="W25" s="42" t="str">
        <f t="shared" si="5"/>
        <v>Н</v>
      </c>
      <c r="X25" s="42"/>
      <c r="Y25" s="42" t="str">
        <f t="shared" si="5"/>
        <v>Н</v>
      </c>
      <c r="Z25" s="42"/>
      <c r="AA25" s="42" t="str">
        <f t="shared" si="5"/>
        <v>Б</v>
      </c>
      <c r="AB25" s="42"/>
      <c r="AC25" s="42" t="str">
        <f t="shared" si="5"/>
        <v>В</v>
      </c>
      <c r="AD25" s="42"/>
      <c r="AE25" s="42" t="str">
        <f t="shared" si="5"/>
        <v>Н</v>
      </c>
      <c r="AF25" s="42"/>
      <c r="AG25" s="42" t="str">
        <f t="shared" si="5"/>
        <v>Н</v>
      </c>
      <c r="AH25" s="42"/>
      <c r="AI25" s="42" t="str">
        <f t="shared" si="5"/>
        <v>Б</v>
      </c>
      <c r="AJ25" s="42"/>
      <c r="AK25" s="42" t="str">
        <f t="shared" si="5"/>
        <v>В</v>
      </c>
      <c r="AL25" s="42"/>
      <c r="AM25" s="42" t="str">
        <f t="shared" si="5"/>
        <v>Н</v>
      </c>
      <c r="AN25" s="42"/>
      <c r="AO25" s="42" t="str">
        <f t="shared" si="5"/>
        <v>Н</v>
      </c>
      <c r="AP25" s="42"/>
      <c r="AQ25" s="42" t="str">
        <f t="shared" si="5"/>
        <v>Б</v>
      </c>
      <c r="AR25" s="42"/>
      <c r="AS25" s="42" t="str">
        <f t="shared" si="5"/>
        <v>В</v>
      </c>
      <c r="AT25" s="42"/>
      <c r="AU25" s="42" t="str">
        <f t="shared" si="5"/>
        <v>Н</v>
      </c>
      <c r="AV25" s="42"/>
      <c r="AW25" s="42" t="str">
        <f t="shared" si="5"/>
        <v>Н</v>
      </c>
      <c r="AX25" s="42"/>
      <c r="AY25" s="42" t="str">
        <f t="shared" si="5"/>
        <v>Б</v>
      </c>
      <c r="AZ25" s="42"/>
      <c r="BA25" s="42" t="str">
        <f t="shared" si="5"/>
        <v>В</v>
      </c>
      <c r="BB25" s="42"/>
      <c r="BC25" s="42" t="str">
        <f t="shared" si="5"/>
        <v>Н</v>
      </c>
      <c r="BD25" s="42"/>
      <c r="BE25" s="42" t="str">
        <f t="shared" si="5"/>
        <v>Н</v>
      </c>
      <c r="BF25" s="42"/>
      <c r="BG25" s="42" t="str">
        <f t="shared" si="5"/>
        <v>Б</v>
      </c>
      <c r="BH25" s="42"/>
      <c r="BI25" s="42" t="str">
        <f t="shared" si="5"/>
        <v>В</v>
      </c>
      <c r="BJ25" s="42"/>
      <c r="BK25" s="42" t="str">
        <f t="shared" si="5"/>
        <v>Н</v>
      </c>
      <c r="BL25" s="42"/>
      <c r="BM25" s="42" t="str">
        <f t="shared" si="5"/>
        <v>Н</v>
      </c>
      <c r="BN25" s="42"/>
      <c r="BO25" s="42" t="str">
        <f t="shared" ref="BO25" si="6">IF(BO23&lt;$T$5,"Н",IF(BO23&lt;=$V$4,"Б",IF(BO23&lt;=$V$3,"П","В")))</f>
        <v>Б</v>
      </c>
      <c r="BP25" s="42"/>
      <c r="BQ25" s="42" t="str">
        <f t="shared" ref="BQ25" si="7">IF(BQ23&lt;$T$5,"Н",IF(BQ23&lt;=$V$4,"Б",IF(BQ23&lt;=$V$3,"П","В")))</f>
        <v>Б</v>
      </c>
      <c r="BR25" s="42"/>
    </row>
  </sheetData>
  <sheetProtection password="C797" sheet="1" objects="1" scenarios="1"/>
  <mergeCells count="7">
    <mergeCell ref="M5:R5"/>
    <mergeCell ref="M1:V1"/>
    <mergeCell ref="B2:C2"/>
    <mergeCell ref="M2:R2"/>
    <mergeCell ref="M3:R3"/>
    <mergeCell ref="M4:R4"/>
    <mergeCell ref="B1:C1"/>
  </mergeCells>
  <pageMargins left="0.7" right="0.7" top="0.75" bottom="0.75" header="0.3" footer="0.3"/>
  <pageSetup paperSize="9" orientation="portrait" horizontalDpi="0" verticalDpi="0" r:id="rId1"/>
  <headerFooter>
    <oddHeader>&amp;CМБОУ гимназия № 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5"/>
  <sheetViews>
    <sheetView zoomScale="70" zoomScaleNormal="70" workbookViewId="0">
      <selection activeCell="B8" sqref="B8:B9"/>
    </sheetView>
  </sheetViews>
  <sheetFormatPr defaultRowHeight="15" x14ac:dyDescent="0.25"/>
  <cols>
    <col min="1" max="1" width="3" style="2" bestFit="1" customWidth="1"/>
    <col min="2" max="2" width="46.140625" style="1" customWidth="1"/>
    <col min="3" max="4" width="3.28515625" style="3" customWidth="1"/>
    <col min="5" max="64" width="3.28515625" customWidth="1"/>
    <col min="65" max="66" width="3.42578125" customWidth="1"/>
    <col min="67" max="70" width="4.28515625" customWidth="1"/>
  </cols>
  <sheetData>
    <row r="1" spans="1:70" ht="45" thickBot="1" x14ac:dyDescent="0.3">
      <c r="B1" s="179" t="s">
        <v>43</v>
      </c>
      <c r="C1" s="179"/>
      <c r="M1" s="176" t="s">
        <v>16</v>
      </c>
      <c r="N1" s="176"/>
      <c r="O1" s="176"/>
      <c r="P1" s="176"/>
      <c r="Q1" s="176"/>
      <c r="R1" s="176"/>
      <c r="S1" s="176"/>
      <c r="T1" s="176"/>
      <c r="U1" s="176"/>
      <c r="V1" s="176"/>
      <c r="W1" s="46" t="s">
        <v>14</v>
      </c>
      <c r="X1" s="46" t="s">
        <v>27</v>
      </c>
      <c r="Y1" s="45"/>
      <c r="Z1" s="45"/>
    </row>
    <row r="2" spans="1:70" ht="15.75" thickBot="1" x14ac:dyDescent="0.3">
      <c r="B2" s="177" t="s">
        <v>52</v>
      </c>
      <c r="C2" s="178"/>
      <c r="M2" s="180" t="s">
        <v>22</v>
      </c>
      <c r="N2" s="180"/>
      <c r="O2" s="180"/>
      <c r="P2" s="180"/>
      <c r="Q2" s="180"/>
      <c r="R2" s="180"/>
      <c r="S2" s="47" t="s">
        <v>18</v>
      </c>
      <c r="T2" s="47">
        <f>C7*C3*0.9</f>
        <v>16.2</v>
      </c>
      <c r="U2" s="47" t="s">
        <v>19</v>
      </c>
      <c r="V2" s="48">
        <f>C7*C3</f>
        <v>18</v>
      </c>
      <c r="W2" s="49">
        <f>COUNTIF($C$24:$BR$24,"В")</f>
        <v>0</v>
      </c>
      <c r="X2" s="49">
        <f>COUNTIF($C$25:$BR$25,"В")</f>
        <v>2</v>
      </c>
      <c r="Y2" s="20"/>
      <c r="Z2" s="20"/>
    </row>
    <row r="3" spans="1:70" x14ac:dyDescent="0.25">
      <c r="B3" s="13" t="s">
        <v>51</v>
      </c>
      <c r="C3" s="14">
        <v>3</v>
      </c>
      <c r="M3" s="180" t="s">
        <v>21</v>
      </c>
      <c r="N3" s="180"/>
      <c r="O3" s="180"/>
      <c r="P3" s="180"/>
      <c r="Q3" s="180"/>
      <c r="R3" s="180"/>
      <c r="S3" s="47" t="s">
        <v>18</v>
      </c>
      <c r="T3" s="47">
        <f>C7*C3*0.75</f>
        <v>13.5</v>
      </c>
      <c r="U3" s="47" t="s">
        <v>19</v>
      </c>
      <c r="V3" s="48">
        <f>T2-1</f>
        <v>15.2</v>
      </c>
      <c r="W3" s="49">
        <f>COUNTIF($C$24:$BR$24,"П")</f>
        <v>3</v>
      </c>
      <c r="X3" s="49">
        <f>COUNTIF($C$25:$BR$25,"П")</f>
        <v>1</v>
      </c>
      <c r="Y3" s="20"/>
      <c r="Z3" s="20"/>
    </row>
    <row r="4" spans="1:70" x14ac:dyDescent="0.25">
      <c r="B4" s="15" t="s">
        <v>50</v>
      </c>
      <c r="C4" s="16">
        <v>2</v>
      </c>
      <c r="M4" s="180" t="s">
        <v>23</v>
      </c>
      <c r="N4" s="180"/>
      <c r="O4" s="180"/>
      <c r="P4" s="180"/>
      <c r="Q4" s="180"/>
      <c r="R4" s="180"/>
      <c r="S4" s="47" t="s">
        <v>18</v>
      </c>
      <c r="T4" s="47">
        <f>C7*C3*0.5</f>
        <v>9</v>
      </c>
      <c r="U4" s="47" t="s">
        <v>19</v>
      </c>
      <c r="V4" s="48">
        <f>T3-1</f>
        <v>12.5</v>
      </c>
      <c r="W4" s="49">
        <f>COUNTIF($C$24:$BR$24,"Б")</f>
        <v>15</v>
      </c>
      <c r="X4" s="49">
        <f>COUNTIF($C$25:$BR$25,"Б")</f>
        <v>18</v>
      </c>
      <c r="Y4" s="20"/>
      <c r="Z4" s="20"/>
    </row>
    <row r="5" spans="1:70" x14ac:dyDescent="0.25">
      <c r="B5" s="15" t="s">
        <v>53</v>
      </c>
      <c r="C5" s="16">
        <v>1</v>
      </c>
      <c r="M5" s="180" t="s">
        <v>24</v>
      </c>
      <c r="N5" s="180"/>
      <c r="O5" s="180"/>
      <c r="P5" s="180"/>
      <c r="Q5" s="180"/>
      <c r="R5" s="180"/>
      <c r="S5" s="47" t="s">
        <v>20</v>
      </c>
      <c r="T5" s="47">
        <f>T4</f>
        <v>9</v>
      </c>
      <c r="U5" s="47"/>
      <c r="V5" s="48"/>
      <c r="W5" s="49">
        <f>COUNTIF($C$24:$BR$24,"Н")</f>
        <v>16</v>
      </c>
      <c r="X5" s="49">
        <f>COUNTIF($C$25:$BR$25,"Н")</f>
        <v>13</v>
      </c>
      <c r="Y5" s="20"/>
      <c r="Z5" s="20"/>
    </row>
    <row r="6" spans="1:70" x14ac:dyDescent="0.25">
      <c r="B6" s="43" t="s">
        <v>4</v>
      </c>
      <c r="C6" s="44">
        <v>0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50">
        <f>SUM(W2:W5)</f>
        <v>34</v>
      </c>
      <c r="X6" s="50">
        <f>SUM(X2:X5)</f>
        <v>34</v>
      </c>
    </row>
    <row r="7" spans="1:70" x14ac:dyDescent="0.25">
      <c r="B7" s="34" t="s">
        <v>17</v>
      </c>
      <c r="C7" s="35">
        <v>6</v>
      </c>
      <c r="D7" s="10"/>
    </row>
    <row r="8" spans="1:70" ht="15.75" thickBot="1" x14ac:dyDescent="0.3">
      <c r="B8" s="113" t="s">
        <v>7</v>
      </c>
      <c r="C8" s="19"/>
    </row>
    <row r="9" spans="1:70" ht="15.75" thickBot="1" x14ac:dyDescent="0.3">
      <c r="A9" s="36" t="s">
        <v>0</v>
      </c>
      <c r="B9" s="164" t="s">
        <v>1</v>
      </c>
      <c r="C9" s="37">
        <v>1</v>
      </c>
      <c r="D9" s="38" t="s">
        <v>3</v>
      </c>
      <c r="E9" s="37">
        <v>2</v>
      </c>
      <c r="F9" s="38" t="s">
        <v>3</v>
      </c>
      <c r="G9" s="37">
        <v>3</v>
      </c>
      <c r="H9" s="38" t="s">
        <v>3</v>
      </c>
      <c r="I9" s="37">
        <v>4</v>
      </c>
      <c r="J9" s="38" t="s">
        <v>3</v>
      </c>
      <c r="K9" s="37">
        <v>5</v>
      </c>
      <c r="L9" s="38" t="s">
        <v>3</v>
      </c>
      <c r="M9" s="37">
        <v>6</v>
      </c>
      <c r="N9" s="38" t="s">
        <v>3</v>
      </c>
      <c r="O9" s="37">
        <v>7</v>
      </c>
      <c r="P9" s="38" t="s">
        <v>3</v>
      </c>
      <c r="Q9" s="37">
        <v>8</v>
      </c>
      <c r="R9" s="38" t="s">
        <v>3</v>
      </c>
      <c r="S9" s="37">
        <v>9</v>
      </c>
      <c r="T9" s="38" t="s">
        <v>3</v>
      </c>
      <c r="U9" s="37">
        <v>10</v>
      </c>
      <c r="V9" s="38" t="s">
        <v>3</v>
      </c>
      <c r="W9" s="37">
        <v>11</v>
      </c>
      <c r="X9" s="38" t="s">
        <v>3</v>
      </c>
      <c r="Y9" s="37">
        <v>12</v>
      </c>
      <c r="Z9" s="38" t="s">
        <v>3</v>
      </c>
      <c r="AA9" s="37">
        <v>13</v>
      </c>
      <c r="AB9" s="38" t="s">
        <v>3</v>
      </c>
      <c r="AC9" s="37">
        <v>14</v>
      </c>
      <c r="AD9" s="38" t="s">
        <v>3</v>
      </c>
      <c r="AE9" s="37">
        <v>15</v>
      </c>
      <c r="AF9" s="38" t="s">
        <v>3</v>
      </c>
      <c r="AG9" s="37">
        <v>16</v>
      </c>
      <c r="AH9" s="38" t="s">
        <v>3</v>
      </c>
      <c r="AI9" s="37">
        <v>17</v>
      </c>
      <c r="AJ9" s="38" t="s">
        <v>3</v>
      </c>
      <c r="AK9" s="37">
        <v>18</v>
      </c>
      <c r="AL9" s="38" t="s">
        <v>3</v>
      </c>
      <c r="AM9" s="37">
        <v>19</v>
      </c>
      <c r="AN9" s="38" t="s">
        <v>3</v>
      </c>
      <c r="AO9" s="37">
        <v>20</v>
      </c>
      <c r="AP9" s="38" t="s">
        <v>3</v>
      </c>
      <c r="AQ9" s="37">
        <v>21</v>
      </c>
      <c r="AR9" s="38" t="s">
        <v>3</v>
      </c>
      <c r="AS9" s="37">
        <v>22</v>
      </c>
      <c r="AT9" s="38" t="s">
        <v>3</v>
      </c>
      <c r="AU9" s="37">
        <v>23</v>
      </c>
      <c r="AV9" s="38" t="s">
        <v>3</v>
      </c>
      <c r="AW9" s="37">
        <v>24</v>
      </c>
      <c r="AX9" s="38" t="s">
        <v>3</v>
      </c>
      <c r="AY9" s="37">
        <v>25</v>
      </c>
      <c r="AZ9" s="38" t="s">
        <v>3</v>
      </c>
      <c r="BA9" s="37">
        <v>26</v>
      </c>
      <c r="BB9" s="38" t="s">
        <v>3</v>
      </c>
      <c r="BC9" s="37">
        <v>27</v>
      </c>
      <c r="BD9" s="38" t="s">
        <v>3</v>
      </c>
      <c r="BE9" s="37">
        <v>28</v>
      </c>
      <c r="BF9" s="38" t="s">
        <v>3</v>
      </c>
      <c r="BG9" s="37">
        <v>29</v>
      </c>
      <c r="BH9" s="38" t="s">
        <v>3</v>
      </c>
      <c r="BI9" s="37">
        <v>30</v>
      </c>
      <c r="BJ9" s="38" t="s">
        <v>3</v>
      </c>
      <c r="BK9" s="37">
        <v>31</v>
      </c>
      <c r="BL9" s="38" t="s">
        <v>3</v>
      </c>
      <c r="BM9" s="37">
        <v>32</v>
      </c>
      <c r="BN9" s="38" t="s">
        <v>3</v>
      </c>
      <c r="BO9" s="22">
        <v>33</v>
      </c>
      <c r="BP9" s="23" t="s">
        <v>3</v>
      </c>
      <c r="BQ9" s="22">
        <v>34</v>
      </c>
      <c r="BR9" s="23" t="s">
        <v>3</v>
      </c>
    </row>
    <row r="10" spans="1:70" ht="24" x14ac:dyDescent="0.25">
      <c r="A10" s="26">
        <v>1</v>
      </c>
      <c r="B10" s="161" t="s">
        <v>44</v>
      </c>
      <c r="C10" s="29">
        <v>3</v>
      </c>
      <c r="D10" s="39">
        <v>2</v>
      </c>
      <c r="E10" s="28">
        <v>1</v>
      </c>
      <c r="F10" s="16">
        <v>2</v>
      </c>
      <c r="G10" s="29">
        <v>0</v>
      </c>
      <c r="H10" s="39">
        <v>3</v>
      </c>
      <c r="I10" s="28">
        <v>2</v>
      </c>
      <c r="J10" s="16">
        <v>1</v>
      </c>
      <c r="K10" s="29">
        <v>3</v>
      </c>
      <c r="L10" s="39">
        <v>2</v>
      </c>
      <c r="M10" s="28">
        <v>1</v>
      </c>
      <c r="N10" s="16">
        <v>2</v>
      </c>
      <c r="O10" s="28">
        <v>1</v>
      </c>
      <c r="P10" s="16">
        <v>1</v>
      </c>
      <c r="Q10" s="28">
        <v>1</v>
      </c>
      <c r="R10" s="16">
        <v>1</v>
      </c>
      <c r="S10" s="28">
        <v>1</v>
      </c>
      <c r="T10" s="16">
        <v>1</v>
      </c>
      <c r="U10" s="28">
        <v>1</v>
      </c>
      <c r="V10" s="16">
        <v>1</v>
      </c>
      <c r="W10" s="28">
        <v>1</v>
      </c>
      <c r="X10" s="16">
        <v>1</v>
      </c>
      <c r="Y10" s="28">
        <v>1</v>
      </c>
      <c r="Z10" s="16">
        <v>1</v>
      </c>
      <c r="AA10" s="28">
        <v>1</v>
      </c>
      <c r="AB10" s="16">
        <v>1</v>
      </c>
      <c r="AC10" s="28">
        <v>1</v>
      </c>
      <c r="AD10" s="16">
        <v>1</v>
      </c>
      <c r="AE10" s="28">
        <v>1</v>
      </c>
      <c r="AF10" s="16">
        <v>1</v>
      </c>
      <c r="AG10" s="28">
        <v>1</v>
      </c>
      <c r="AH10" s="29">
        <v>3</v>
      </c>
      <c r="AI10" s="39">
        <v>2</v>
      </c>
      <c r="AJ10" s="28">
        <v>1</v>
      </c>
      <c r="AK10" s="16">
        <v>2</v>
      </c>
      <c r="AL10" s="29">
        <v>0</v>
      </c>
      <c r="AM10" s="39">
        <v>3</v>
      </c>
      <c r="AN10" s="28">
        <v>2</v>
      </c>
      <c r="AO10" s="16">
        <v>1</v>
      </c>
      <c r="AP10" s="29">
        <v>3</v>
      </c>
      <c r="AQ10" s="39">
        <v>2</v>
      </c>
      <c r="AR10" s="28">
        <v>1</v>
      </c>
      <c r="AS10" s="16">
        <v>2</v>
      </c>
      <c r="AT10" s="28">
        <v>1</v>
      </c>
      <c r="AU10" s="16">
        <v>1</v>
      </c>
      <c r="AV10" s="28">
        <v>1</v>
      </c>
      <c r="AW10" s="16">
        <v>1</v>
      </c>
      <c r="AX10" s="28">
        <v>1</v>
      </c>
      <c r="AY10" s="16">
        <v>1</v>
      </c>
      <c r="AZ10" s="28">
        <v>1</v>
      </c>
      <c r="BA10" s="16">
        <v>1</v>
      </c>
      <c r="BB10" s="28">
        <v>1</v>
      </c>
      <c r="BC10" s="16">
        <v>1</v>
      </c>
      <c r="BD10" s="28">
        <v>1</v>
      </c>
      <c r="BE10" s="16">
        <v>1</v>
      </c>
      <c r="BF10" s="28">
        <v>1</v>
      </c>
      <c r="BG10" s="16">
        <v>1</v>
      </c>
      <c r="BH10" s="28">
        <v>1</v>
      </c>
      <c r="BI10" s="16">
        <v>1</v>
      </c>
      <c r="BJ10" s="28">
        <v>1</v>
      </c>
      <c r="BK10" s="16">
        <v>1</v>
      </c>
      <c r="BL10" s="28">
        <v>1</v>
      </c>
      <c r="BM10" s="28">
        <v>2</v>
      </c>
      <c r="BN10" s="16">
        <v>1</v>
      </c>
      <c r="BO10" s="25">
        <v>2</v>
      </c>
      <c r="BP10" s="14">
        <v>1</v>
      </c>
      <c r="BQ10" s="25">
        <v>2</v>
      </c>
      <c r="BR10" s="14">
        <v>1</v>
      </c>
    </row>
    <row r="11" spans="1:70" x14ac:dyDescent="0.25">
      <c r="A11" s="26">
        <v>2</v>
      </c>
      <c r="B11" s="161" t="s">
        <v>45</v>
      </c>
      <c r="C11" s="29">
        <v>3</v>
      </c>
      <c r="D11" s="39">
        <v>2</v>
      </c>
      <c r="E11" s="28">
        <v>1</v>
      </c>
      <c r="F11" s="16">
        <v>2</v>
      </c>
      <c r="G11" s="29">
        <v>0</v>
      </c>
      <c r="H11" s="39">
        <v>2</v>
      </c>
      <c r="I11" s="28">
        <v>2</v>
      </c>
      <c r="J11" s="16">
        <v>1</v>
      </c>
      <c r="K11" s="29">
        <v>3</v>
      </c>
      <c r="L11" s="39">
        <v>2</v>
      </c>
      <c r="M11" s="28">
        <v>1</v>
      </c>
      <c r="N11" s="16">
        <v>2</v>
      </c>
      <c r="O11" s="28">
        <v>2</v>
      </c>
      <c r="P11" s="16">
        <v>1</v>
      </c>
      <c r="Q11" s="28">
        <v>2</v>
      </c>
      <c r="R11" s="16">
        <v>1</v>
      </c>
      <c r="S11" s="28">
        <v>2</v>
      </c>
      <c r="T11" s="16">
        <v>1</v>
      </c>
      <c r="U11" s="28">
        <v>2</v>
      </c>
      <c r="V11" s="16">
        <v>1</v>
      </c>
      <c r="W11" s="28">
        <v>2</v>
      </c>
      <c r="X11" s="16">
        <v>1</v>
      </c>
      <c r="Y11" s="28">
        <v>2</v>
      </c>
      <c r="Z11" s="16">
        <v>1</v>
      </c>
      <c r="AA11" s="28">
        <v>2</v>
      </c>
      <c r="AB11" s="16">
        <v>1</v>
      </c>
      <c r="AC11" s="28">
        <v>2</v>
      </c>
      <c r="AD11" s="16">
        <v>1</v>
      </c>
      <c r="AE11" s="28">
        <v>2</v>
      </c>
      <c r="AF11" s="16">
        <v>1</v>
      </c>
      <c r="AG11" s="28">
        <v>2</v>
      </c>
      <c r="AH11" s="29">
        <v>3</v>
      </c>
      <c r="AI11" s="39">
        <v>2</v>
      </c>
      <c r="AJ11" s="28">
        <v>1</v>
      </c>
      <c r="AK11" s="16">
        <v>2</v>
      </c>
      <c r="AL11" s="29">
        <v>0</v>
      </c>
      <c r="AM11" s="39">
        <v>2</v>
      </c>
      <c r="AN11" s="28">
        <v>2</v>
      </c>
      <c r="AO11" s="16">
        <v>1</v>
      </c>
      <c r="AP11" s="29">
        <v>3</v>
      </c>
      <c r="AQ11" s="39">
        <v>2</v>
      </c>
      <c r="AR11" s="28">
        <v>1</v>
      </c>
      <c r="AS11" s="16">
        <v>2</v>
      </c>
      <c r="AT11" s="28">
        <v>2</v>
      </c>
      <c r="AU11" s="16">
        <v>1</v>
      </c>
      <c r="AV11" s="28">
        <v>2</v>
      </c>
      <c r="AW11" s="16">
        <v>1</v>
      </c>
      <c r="AX11" s="28">
        <v>2</v>
      </c>
      <c r="AY11" s="16">
        <v>1</v>
      </c>
      <c r="AZ11" s="28">
        <v>2</v>
      </c>
      <c r="BA11" s="16">
        <v>1</v>
      </c>
      <c r="BB11" s="28">
        <v>2</v>
      </c>
      <c r="BC11" s="16">
        <v>1</v>
      </c>
      <c r="BD11" s="28">
        <v>2</v>
      </c>
      <c r="BE11" s="16">
        <v>1</v>
      </c>
      <c r="BF11" s="28">
        <v>2</v>
      </c>
      <c r="BG11" s="16">
        <v>1</v>
      </c>
      <c r="BH11" s="28">
        <v>2</v>
      </c>
      <c r="BI11" s="16">
        <v>1</v>
      </c>
      <c r="BJ11" s="28">
        <v>2</v>
      </c>
      <c r="BK11" s="16">
        <v>1</v>
      </c>
      <c r="BL11" s="28">
        <v>2</v>
      </c>
      <c r="BM11" s="28">
        <v>2</v>
      </c>
      <c r="BN11" s="16">
        <v>1</v>
      </c>
      <c r="BO11" s="29">
        <v>2</v>
      </c>
      <c r="BP11" s="16">
        <v>1</v>
      </c>
      <c r="BQ11" s="29">
        <v>2</v>
      </c>
      <c r="BR11" s="16">
        <v>1</v>
      </c>
    </row>
    <row r="12" spans="1:70" ht="24" x14ac:dyDescent="0.25">
      <c r="A12" s="26">
        <v>3</v>
      </c>
      <c r="B12" s="161" t="s">
        <v>46</v>
      </c>
      <c r="C12" s="29">
        <v>3</v>
      </c>
      <c r="D12" s="39">
        <v>2</v>
      </c>
      <c r="E12" s="28">
        <v>1</v>
      </c>
      <c r="F12" s="16">
        <v>2</v>
      </c>
      <c r="G12" s="29">
        <v>1</v>
      </c>
      <c r="H12" s="39">
        <v>3</v>
      </c>
      <c r="I12" s="28">
        <v>2</v>
      </c>
      <c r="J12" s="16">
        <v>1</v>
      </c>
      <c r="K12" s="29">
        <v>3</v>
      </c>
      <c r="L12" s="39">
        <v>2</v>
      </c>
      <c r="M12" s="28">
        <v>1</v>
      </c>
      <c r="N12" s="16">
        <v>2</v>
      </c>
      <c r="O12" s="28">
        <v>3</v>
      </c>
      <c r="P12" s="16">
        <v>1</v>
      </c>
      <c r="Q12" s="28">
        <v>3</v>
      </c>
      <c r="R12" s="16">
        <v>1</v>
      </c>
      <c r="S12" s="28">
        <v>3</v>
      </c>
      <c r="T12" s="16">
        <v>1</v>
      </c>
      <c r="U12" s="28">
        <v>3</v>
      </c>
      <c r="V12" s="16">
        <v>1</v>
      </c>
      <c r="W12" s="28">
        <v>3</v>
      </c>
      <c r="X12" s="16">
        <v>1</v>
      </c>
      <c r="Y12" s="28">
        <v>3</v>
      </c>
      <c r="Z12" s="16">
        <v>1</v>
      </c>
      <c r="AA12" s="28">
        <v>3</v>
      </c>
      <c r="AB12" s="16">
        <v>1</v>
      </c>
      <c r="AC12" s="28">
        <v>3</v>
      </c>
      <c r="AD12" s="16">
        <v>1</v>
      </c>
      <c r="AE12" s="28">
        <v>3</v>
      </c>
      <c r="AF12" s="16">
        <v>1</v>
      </c>
      <c r="AG12" s="28">
        <v>3</v>
      </c>
      <c r="AH12" s="29">
        <v>3</v>
      </c>
      <c r="AI12" s="39">
        <v>2</v>
      </c>
      <c r="AJ12" s="28">
        <v>1</v>
      </c>
      <c r="AK12" s="16">
        <v>2</v>
      </c>
      <c r="AL12" s="29">
        <v>1</v>
      </c>
      <c r="AM12" s="39">
        <v>3</v>
      </c>
      <c r="AN12" s="28">
        <v>2</v>
      </c>
      <c r="AO12" s="16">
        <v>1</v>
      </c>
      <c r="AP12" s="29">
        <v>3</v>
      </c>
      <c r="AQ12" s="39">
        <v>2</v>
      </c>
      <c r="AR12" s="28">
        <v>1</v>
      </c>
      <c r="AS12" s="16">
        <v>2</v>
      </c>
      <c r="AT12" s="28">
        <v>3</v>
      </c>
      <c r="AU12" s="16">
        <v>1</v>
      </c>
      <c r="AV12" s="28">
        <v>3</v>
      </c>
      <c r="AW12" s="16">
        <v>1</v>
      </c>
      <c r="AX12" s="28">
        <v>3</v>
      </c>
      <c r="AY12" s="16">
        <v>1</v>
      </c>
      <c r="AZ12" s="28">
        <v>3</v>
      </c>
      <c r="BA12" s="16">
        <v>1</v>
      </c>
      <c r="BB12" s="28">
        <v>3</v>
      </c>
      <c r="BC12" s="16">
        <v>1</v>
      </c>
      <c r="BD12" s="28">
        <v>3</v>
      </c>
      <c r="BE12" s="16">
        <v>1</v>
      </c>
      <c r="BF12" s="28">
        <v>3</v>
      </c>
      <c r="BG12" s="16">
        <v>1</v>
      </c>
      <c r="BH12" s="28">
        <v>3</v>
      </c>
      <c r="BI12" s="16">
        <v>1</v>
      </c>
      <c r="BJ12" s="28">
        <v>3</v>
      </c>
      <c r="BK12" s="16">
        <v>1</v>
      </c>
      <c r="BL12" s="28">
        <v>3</v>
      </c>
      <c r="BM12" s="28">
        <v>2</v>
      </c>
      <c r="BN12" s="16">
        <v>1</v>
      </c>
      <c r="BO12" s="29">
        <v>2</v>
      </c>
      <c r="BP12" s="16">
        <v>1</v>
      </c>
      <c r="BQ12" s="29">
        <v>2</v>
      </c>
      <c r="BR12" s="16">
        <v>1</v>
      </c>
    </row>
    <row r="13" spans="1:70" ht="36" x14ac:dyDescent="0.25">
      <c r="A13" s="26">
        <v>4</v>
      </c>
      <c r="B13" s="161" t="s">
        <v>82</v>
      </c>
      <c r="C13" s="29">
        <v>3</v>
      </c>
      <c r="D13" s="39">
        <v>2</v>
      </c>
      <c r="E13" s="28">
        <v>1</v>
      </c>
      <c r="F13" s="16">
        <v>2</v>
      </c>
      <c r="G13" s="29">
        <v>1</v>
      </c>
      <c r="H13" s="39">
        <v>2</v>
      </c>
      <c r="I13" s="28">
        <v>2</v>
      </c>
      <c r="J13" s="16">
        <v>1</v>
      </c>
      <c r="K13" s="29">
        <v>3</v>
      </c>
      <c r="L13" s="39">
        <v>2</v>
      </c>
      <c r="M13" s="28">
        <v>1</v>
      </c>
      <c r="N13" s="16">
        <v>2</v>
      </c>
      <c r="O13" s="28">
        <v>1</v>
      </c>
      <c r="P13" s="16">
        <v>1</v>
      </c>
      <c r="Q13" s="28">
        <v>1</v>
      </c>
      <c r="R13" s="16">
        <v>1</v>
      </c>
      <c r="S13" s="28">
        <v>1</v>
      </c>
      <c r="T13" s="16">
        <v>1</v>
      </c>
      <c r="U13" s="28">
        <v>1</v>
      </c>
      <c r="V13" s="16">
        <v>1</v>
      </c>
      <c r="W13" s="28">
        <v>1</v>
      </c>
      <c r="X13" s="16">
        <v>1</v>
      </c>
      <c r="Y13" s="28">
        <v>1</v>
      </c>
      <c r="Z13" s="16">
        <v>1</v>
      </c>
      <c r="AA13" s="28">
        <v>1</v>
      </c>
      <c r="AB13" s="16">
        <v>1</v>
      </c>
      <c r="AC13" s="28">
        <v>1</v>
      </c>
      <c r="AD13" s="16">
        <v>1</v>
      </c>
      <c r="AE13" s="28">
        <v>1</v>
      </c>
      <c r="AF13" s="16">
        <v>1</v>
      </c>
      <c r="AG13" s="28">
        <v>1</v>
      </c>
      <c r="AH13" s="29">
        <v>3</v>
      </c>
      <c r="AI13" s="39">
        <v>2</v>
      </c>
      <c r="AJ13" s="28">
        <v>1</v>
      </c>
      <c r="AK13" s="16">
        <v>2</v>
      </c>
      <c r="AL13" s="29">
        <v>1</v>
      </c>
      <c r="AM13" s="39">
        <v>2</v>
      </c>
      <c r="AN13" s="28">
        <v>2</v>
      </c>
      <c r="AO13" s="16">
        <v>1</v>
      </c>
      <c r="AP13" s="29">
        <v>3</v>
      </c>
      <c r="AQ13" s="39">
        <v>2</v>
      </c>
      <c r="AR13" s="28">
        <v>1</v>
      </c>
      <c r="AS13" s="16">
        <v>2</v>
      </c>
      <c r="AT13" s="28">
        <v>1</v>
      </c>
      <c r="AU13" s="16">
        <v>1</v>
      </c>
      <c r="AV13" s="28">
        <v>1</v>
      </c>
      <c r="AW13" s="16">
        <v>1</v>
      </c>
      <c r="AX13" s="28">
        <v>1</v>
      </c>
      <c r="AY13" s="16">
        <v>1</v>
      </c>
      <c r="AZ13" s="28">
        <v>1</v>
      </c>
      <c r="BA13" s="16">
        <v>1</v>
      </c>
      <c r="BB13" s="28">
        <v>1</v>
      </c>
      <c r="BC13" s="16">
        <v>1</v>
      </c>
      <c r="BD13" s="28">
        <v>1</v>
      </c>
      <c r="BE13" s="16">
        <v>1</v>
      </c>
      <c r="BF13" s="28">
        <v>1</v>
      </c>
      <c r="BG13" s="16">
        <v>1</v>
      </c>
      <c r="BH13" s="28">
        <v>1</v>
      </c>
      <c r="BI13" s="16">
        <v>1</v>
      </c>
      <c r="BJ13" s="28">
        <v>1</v>
      </c>
      <c r="BK13" s="16">
        <v>1</v>
      </c>
      <c r="BL13" s="28">
        <v>1</v>
      </c>
      <c r="BM13" s="28">
        <v>2</v>
      </c>
      <c r="BN13" s="16">
        <v>1</v>
      </c>
      <c r="BO13" s="29">
        <v>2</v>
      </c>
      <c r="BP13" s="16">
        <v>1</v>
      </c>
      <c r="BQ13" s="29">
        <v>2</v>
      </c>
      <c r="BR13" s="16">
        <v>1</v>
      </c>
    </row>
    <row r="14" spans="1:70" ht="36" x14ac:dyDescent="0.25">
      <c r="A14" s="26">
        <v>5</v>
      </c>
      <c r="B14" s="161" t="s">
        <v>83</v>
      </c>
      <c r="C14" s="29">
        <v>3</v>
      </c>
      <c r="D14" s="39">
        <v>2</v>
      </c>
      <c r="E14" s="28">
        <v>1</v>
      </c>
      <c r="F14" s="16">
        <v>2</v>
      </c>
      <c r="G14" s="29">
        <v>1</v>
      </c>
      <c r="H14" s="39">
        <v>3</v>
      </c>
      <c r="I14" s="28">
        <v>2</v>
      </c>
      <c r="J14" s="16">
        <v>1</v>
      </c>
      <c r="K14" s="29">
        <v>3</v>
      </c>
      <c r="L14" s="39">
        <v>2</v>
      </c>
      <c r="M14" s="28">
        <v>1</v>
      </c>
      <c r="N14" s="16">
        <v>2</v>
      </c>
      <c r="O14" s="28">
        <v>2</v>
      </c>
      <c r="P14" s="16">
        <v>1</v>
      </c>
      <c r="Q14" s="28">
        <v>2</v>
      </c>
      <c r="R14" s="16">
        <v>1</v>
      </c>
      <c r="S14" s="28">
        <v>2</v>
      </c>
      <c r="T14" s="16">
        <v>1</v>
      </c>
      <c r="U14" s="28">
        <v>2</v>
      </c>
      <c r="V14" s="16">
        <v>1</v>
      </c>
      <c r="W14" s="28">
        <v>2</v>
      </c>
      <c r="X14" s="16">
        <v>1</v>
      </c>
      <c r="Y14" s="28">
        <v>2</v>
      </c>
      <c r="Z14" s="16">
        <v>1</v>
      </c>
      <c r="AA14" s="28">
        <v>2</v>
      </c>
      <c r="AB14" s="16">
        <v>1</v>
      </c>
      <c r="AC14" s="28">
        <v>2</v>
      </c>
      <c r="AD14" s="16">
        <v>1</v>
      </c>
      <c r="AE14" s="28">
        <v>2</v>
      </c>
      <c r="AF14" s="16">
        <v>1</v>
      </c>
      <c r="AG14" s="28">
        <v>2</v>
      </c>
      <c r="AH14" s="29">
        <v>3</v>
      </c>
      <c r="AI14" s="39">
        <v>2</v>
      </c>
      <c r="AJ14" s="28">
        <v>1</v>
      </c>
      <c r="AK14" s="16">
        <v>2</v>
      </c>
      <c r="AL14" s="29">
        <v>1</v>
      </c>
      <c r="AM14" s="39">
        <v>3</v>
      </c>
      <c r="AN14" s="28">
        <v>2</v>
      </c>
      <c r="AO14" s="16">
        <v>1</v>
      </c>
      <c r="AP14" s="29">
        <v>3</v>
      </c>
      <c r="AQ14" s="39">
        <v>2</v>
      </c>
      <c r="AR14" s="28">
        <v>1</v>
      </c>
      <c r="AS14" s="16">
        <v>2</v>
      </c>
      <c r="AT14" s="28">
        <v>2</v>
      </c>
      <c r="AU14" s="16">
        <v>1</v>
      </c>
      <c r="AV14" s="28">
        <v>2</v>
      </c>
      <c r="AW14" s="16">
        <v>1</v>
      </c>
      <c r="AX14" s="28">
        <v>2</v>
      </c>
      <c r="AY14" s="16">
        <v>1</v>
      </c>
      <c r="AZ14" s="28">
        <v>2</v>
      </c>
      <c r="BA14" s="16">
        <v>1</v>
      </c>
      <c r="BB14" s="28">
        <v>2</v>
      </c>
      <c r="BC14" s="16">
        <v>1</v>
      </c>
      <c r="BD14" s="28">
        <v>2</v>
      </c>
      <c r="BE14" s="16">
        <v>1</v>
      </c>
      <c r="BF14" s="28">
        <v>2</v>
      </c>
      <c r="BG14" s="16">
        <v>1</v>
      </c>
      <c r="BH14" s="28">
        <v>2</v>
      </c>
      <c r="BI14" s="16">
        <v>1</v>
      </c>
      <c r="BJ14" s="28">
        <v>2</v>
      </c>
      <c r="BK14" s="16">
        <v>1</v>
      </c>
      <c r="BL14" s="28">
        <v>2</v>
      </c>
      <c r="BM14" s="28">
        <v>2</v>
      </c>
      <c r="BN14" s="16">
        <v>1</v>
      </c>
      <c r="BO14" s="29">
        <v>2</v>
      </c>
      <c r="BP14" s="16">
        <v>1</v>
      </c>
      <c r="BQ14" s="29">
        <v>2</v>
      </c>
      <c r="BR14" s="16">
        <v>1</v>
      </c>
    </row>
    <row r="15" spans="1:70" ht="24" x14ac:dyDescent="0.25">
      <c r="A15" s="26">
        <v>6</v>
      </c>
      <c r="B15" s="161" t="s">
        <v>84</v>
      </c>
      <c r="C15" s="29">
        <v>3</v>
      </c>
      <c r="D15" s="39">
        <v>2</v>
      </c>
      <c r="E15" s="28">
        <v>1</v>
      </c>
      <c r="F15" s="16">
        <v>2</v>
      </c>
      <c r="G15" s="29">
        <v>1</v>
      </c>
      <c r="H15" s="39">
        <v>2</v>
      </c>
      <c r="I15" s="28">
        <v>2</v>
      </c>
      <c r="J15" s="16">
        <v>1</v>
      </c>
      <c r="K15" s="29">
        <v>3</v>
      </c>
      <c r="L15" s="39">
        <v>2</v>
      </c>
      <c r="M15" s="28">
        <v>1</v>
      </c>
      <c r="N15" s="16">
        <v>2</v>
      </c>
      <c r="O15" s="28">
        <v>3</v>
      </c>
      <c r="P15" s="16">
        <v>1</v>
      </c>
      <c r="Q15" s="28">
        <v>3</v>
      </c>
      <c r="R15" s="16">
        <v>1</v>
      </c>
      <c r="S15" s="28">
        <v>3</v>
      </c>
      <c r="T15" s="16">
        <v>1</v>
      </c>
      <c r="U15" s="28">
        <v>3</v>
      </c>
      <c r="V15" s="16">
        <v>1</v>
      </c>
      <c r="W15" s="28">
        <v>3</v>
      </c>
      <c r="X15" s="16">
        <v>1</v>
      </c>
      <c r="Y15" s="28">
        <v>3</v>
      </c>
      <c r="Z15" s="16">
        <v>1</v>
      </c>
      <c r="AA15" s="28">
        <v>3</v>
      </c>
      <c r="AB15" s="16">
        <v>1</v>
      </c>
      <c r="AC15" s="28">
        <v>3</v>
      </c>
      <c r="AD15" s="16">
        <v>1</v>
      </c>
      <c r="AE15" s="28">
        <v>3</v>
      </c>
      <c r="AF15" s="16">
        <v>1</v>
      </c>
      <c r="AG15" s="28">
        <v>3</v>
      </c>
      <c r="AH15" s="29">
        <v>3</v>
      </c>
      <c r="AI15" s="39">
        <v>2</v>
      </c>
      <c r="AJ15" s="28">
        <v>1</v>
      </c>
      <c r="AK15" s="16">
        <v>2</v>
      </c>
      <c r="AL15" s="29">
        <v>1</v>
      </c>
      <c r="AM15" s="39">
        <v>2</v>
      </c>
      <c r="AN15" s="28">
        <v>2</v>
      </c>
      <c r="AO15" s="16">
        <v>1</v>
      </c>
      <c r="AP15" s="29">
        <v>3</v>
      </c>
      <c r="AQ15" s="39">
        <v>2</v>
      </c>
      <c r="AR15" s="28">
        <v>1</v>
      </c>
      <c r="AS15" s="16">
        <v>2</v>
      </c>
      <c r="AT15" s="28">
        <v>3</v>
      </c>
      <c r="AU15" s="16">
        <v>1</v>
      </c>
      <c r="AV15" s="28">
        <v>3</v>
      </c>
      <c r="AW15" s="16">
        <v>1</v>
      </c>
      <c r="AX15" s="28">
        <v>3</v>
      </c>
      <c r="AY15" s="16">
        <v>1</v>
      </c>
      <c r="AZ15" s="28">
        <v>3</v>
      </c>
      <c r="BA15" s="16">
        <v>1</v>
      </c>
      <c r="BB15" s="28">
        <v>3</v>
      </c>
      <c r="BC15" s="16">
        <v>1</v>
      </c>
      <c r="BD15" s="28">
        <v>3</v>
      </c>
      <c r="BE15" s="16">
        <v>1</v>
      </c>
      <c r="BF15" s="28">
        <v>3</v>
      </c>
      <c r="BG15" s="16">
        <v>1</v>
      </c>
      <c r="BH15" s="28">
        <v>3</v>
      </c>
      <c r="BI15" s="16">
        <v>1</v>
      </c>
      <c r="BJ15" s="28">
        <v>3</v>
      </c>
      <c r="BK15" s="16">
        <v>1</v>
      </c>
      <c r="BL15" s="28">
        <v>3</v>
      </c>
      <c r="BM15" s="28">
        <v>2</v>
      </c>
      <c r="BN15" s="16">
        <v>1</v>
      </c>
      <c r="BO15" s="29">
        <v>2</v>
      </c>
      <c r="BP15" s="16">
        <v>1</v>
      </c>
      <c r="BQ15" s="29">
        <v>2</v>
      </c>
      <c r="BR15" s="16">
        <v>1</v>
      </c>
    </row>
    <row r="16" spans="1:70" ht="14.45" x14ac:dyDescent="0.3">
      <c r="A16" s="26"/>
      <c r="B16" s="27"/>
      <c r="C16" s="29"/>
      <c r="D16" s="39"/>
      <c r="E16" s="28"/>
      <c r="F16" s="16"/>
      <c r="G16" s="29"/>
      <c r="H16" s="39"/>
      <c r="I16" s="28"/>
      <c r="J16" s="16"/>
      <c r="K16" s="29"/>
      <c r="L16" s="39"/>
      <c r="M16" s="28"/>
      <c r="N16" s="16"/>
      <c r="O16" s="28"/>
      <c r="P16" s="16"/>
      <c r="Q16" s="28"/>
      <c r="R16" s="16"/>
      <c r="S16" s="28"/>
      <c r="T16" s="16"/>
      <c r="U16" s="28"/>
      <c r="V16" s="16"/>
      <c r="W16" s="28"/>
      <c r="X16" s="16"/>
      <c r="Y16" s="28"/>
      <c r="Z16" s="16"/>
      <c r="AA16" s="28"/>
      <c r="AB16" s="16"/>
      <c r="AC16" s="28"/>
      <c r="AD16" s="16"/>
      <c r="AE16" s="28"/>
      <c r="AF16" s="16"/>
      <c r="AG16" s="28"/>
      <c r="AH16" s="29"/>
      <c r="AI16" s="39"/>
      <c r="AJ16" s="28"/>
      <c r="AK16" s="16"/>
      <c r="AL16" s="29"/>
      <c r="AM16" s="39"/>
      <c r="AN16" s="28"/>
      <c r="AO16" s="16"/>
      <c r="AP16" s="29"/>
      <c r="AQ16" s="39"/>
      <c r="AR16" s="28"/>
      <c r="AS16" s="16"/>
      <c r="AT16" s="28"/>
      <c r="AU16" s="16"/>
      <c r="AV16" s="28"/>
      <c r="AW16" s="16"/>
      <c r="AX16" s="28"/>
      <c r="AY16" s="16"/>
      <c r="AZ16" s="28"/>
      <c r="BA16" s="16"/>
      <c r="BB16" s="28"/>
      <c r="BC16" s="16"/>
      <c r="BD16" s="28"/>
      <c r="BE16" s="16"/>
      <c r="BF16" s="28"/>
      <c r="BG16" s="16"/>
      <c r="BH16" s="28"/>
      <c r="BI16" s="16"/>
      <c r="BJ16" s="28"/>
      <c r="BK16" s="16"/>
      <c r="BL16" s="28"/>
      <c r="BM16" s="28"/>
      <c r="BN16" s="16"/>
      <c r="BO16" s="29"/>
      <c r="BP16" s="16"/>
      <c r="BQ16" s="29"/>
      <c r="BR16" s="16"/>
    </row>
    <row r="17" spans="1:70" ht="14.45" x14ac:dyDescent="0.3">
      <c r="A17" s="26"/>
      <c r="B17" s="27"/>
      <c r="C17" s="29"/>
      <c r="D17" s="39"/>
      <c r="E17" s="28"/>
      <c r="F17" s="16"/>
      <c r="G17" s="29"/>
      <c r="H17" s="39"/>
      <c r="I17" s="28"/>
      <c r="J17" s="16"/>
      <c r="K17" s="29"/>
      <c r="L17" s="39"/>
      <c r="M17" s="28"/>
      <c r="N17" s="16"/>
      <c r="O17" s="28"/>
      <c r="P17" s="16"/>
      <c r="Q17" s="28"/>
      <c r="R17" s="16"/>
      <c r="S17" s="28"/>
      <c r="T17" s="16"/>
      <c r="U17" s="28"/>
      <c r="V17" s="16"/>
      <c r="W17" s="28"/>
      <c r="X17" s="16"/>
      <c r="Y17" s="28"/>
      <c r="Z17" s="16"/>
      <c r="AA17" s="28"/>
      <c r="AB17" s="16"/>
      <c r="AC17" s="28"/>
      <c r="AD17" s="16"/>
      <c r="AE17" s="28"/>
      <c r="AF17" s="16"/>
      <c r="AG17" s="28"/>
      <c r="AH17" s="29"/>
      <c r="AI17" s="39"/>
      <c r="AJ17" s="28"/>
      <c r="AK17" s="16"/>
      <c r="AL17" s="29"/>
      <c r="AM17" s="39"/>
      <c r="AN17" s="28"/>
      <c r="AO17" s="16"/>
      <c r="AP17" s="29"/>
      <c r="AQ17" s="39"/>
      <c r="AR17" s="28"/>
      <c r="AS17" s="16"/>
      <c r="AT17" s="28"/>
      <c r="AU17" s="16"/>
      <c r="AV17" s="28"/>
      <c r="AW17" s="16"/>
      <c r="AX17" s="28"/>
      <c r="AY17" s="16"/>
      <c r="AZ17" s="28"/>
      <c r="BA17" s="16"/>
      <c r="BB17" s="28"/>
      <c r="BC17" s="16"/>
      <c r="BD17" s="28"/>
      <c r="BE17" s="16"/>
      <c r="BF17" s="28"/>
      <c r="BG17" s="16"/>
      <c r="BH17" s="28"/>
      <c r="BI17" s="16"/>
      <c r="BJ17" s="28"/>
      <c r="BK17" s="16"/>
      <c r="BL17" s="28"/>
      <c r="BM17" s="28"/>
      <c r="BN17" s="16"/>
      <c r="BO17" s="29"/>
      <c r="BP17" s="16"/>
      <c r="BQ17" s="29"/>
      <c r="BR17" s="16"/>
    </row>
    <row r="18" spans="1:70" x14ac:dyDescent="0.25">
      <c r="A18" s="26"/>
      <c r="B18" s="27"/>
      <c r="C18" s="29"/>
      <c r="D18" s="39"/>
      <c r="E18" s="28"/>
      <c r="F18" s="16"/>
      <c r="G18" s="29"/>
      <c r="H18" s="39"/>
      <c r="I18" s="28"/>
      <c r="J18" s="16"/>
      <c r="K18" s="29"/>
      <c r="L18" s="39"/>
      <c r="M18" s="28"/>
      <c r="N18" s="16"/>
      <c r="O18" s="28"/>
      <c r="P18" s="16"/>
      <c r="Q18" s="28"/>
      <c r="R18" s="16"/>
      <c r="S18" s="28"/>
      <c r="T18" s="16"/>
      <c r="U18" s="28"/>
      <c r="V18" s="16"/>
      <c r="W18" s="28"/>
      <c r="X18" s="16"/>
      <c r="Y18" s="28"/>
      <c r="Z18" s="16"/>
      <c r="AA18" s="28"/>
      <c r="AB18" s="16"/>
      <c r="AC18" s="28"/>
      <c r="AD18" s="16"/>
      <c r="AE18" s="28"/>
      <c r="AF18" s="16"/>
      <c r="AG18" s="28"/>
      <c r="AH18" s="29"/>
      <c r="AI18" s="39"/>
      <c r="AJ18" s="28"/>
      <c r="AK18" s="16"/>
      <c r="AL18" s="29"/>
      <c r="AM18" s="39"/>
      <c r="AN18" s="28"/>
      <c r="AO18" s="16"/>
      <c r="AP18" s="29"/>
      <c r="AQ18" s="39"/>
      <c r="AR18" s="28"/>
      <c r="AS18" s="16"/>
      <c r="AT18" s="28"/>
      <c r="AU18" s="16"/>
      <c r="AV18" s="28"/>
      <c r="AW18" s="16"/>
      <c r="AX18" s="28"/>
      <c r="AY18" s="16"/>
      <c r="AZ18" s="28"/>
      <c r="BA18" s="16"/>
      <c r="BB18" s="28"/>
      <c r="BC18" s="16"/>
      <c r="BD18" s="28"/>
      <c r="BE18" s="16"/>
      <c r="BF18" s="28"/>
      <c r="BG18" s="16"/>
      <c r="BH18" s="28"/>
      <c r="BI18" s="16"/>
      <c r="BJ18" s="28"/>
      <c r="BK18" s="16"/>
      <c r="BL18" s="28"/>
      <c r="BM18" s="28"/>
      <c r="BN18" s="16"/>
      <c r="BO18" s="29"/>
      <c r="BP18" s="16"/>
      <c r="BQ18" s="29"/>
      <c r="BR18" s="16"/>
    </row>
    <row r="19" spans="1:70" x14ac:dyDescent="0.25">
      <c r="A19" s="26"/>
      <c r="B19" s="27"/>
      <c r="C19" s="29"/>
      <c r="D19" s="39"/>
      <c r="E19" s="28"/>
      <c r="F19" s="16"/>
      <c r="G19" s="29"/>
      <c r="H19" s="39"/>
      <c r="I19" s="28"/>
      <c r="J19" s="16"/>
      <c r="K19" s="29"/>
      <c r="L19" s="39"/>
      <c r="M19" s="28"/>
      <c r="N19" s="16"/>
      <c r="O19" s="28"/>
      <c r="P19" s="16"/>
      <c r="Q19" s="28"/>
      <c r="R19" s="16"/>
      <c r="S19" s="28"/>
      <c r="T19" s="16"/>
      <c r="U19" s="28"/>
      <c r="V19" s="16"/>
      <c r="W19" s="28"/>
      <c r="X19" s="16"/>
      <c r="Y19" s="28"/>
      <c r="Z19" s="16"/>
      <c r="AA19" s="28"/>
      <c r="AB19" s="16"/>
      <c r="AC19" s="28"/>
      <c r="AD19" s="16"/>
      <c r="AE19" s="28"/>
      <c r="AF19" s="16"/>
      <c r="AG19" s="28"/>
      <c r="AH19" s="29"/>
      <c r="AI19" s="39"/>
      <c r="AJ19" s="28"/>
      <c r="AK19" s="16"/>
      <c r="AL19" s="29"/>
      <c r="AM19" s="39"/>
      <c r="AN19" s="28"/>
      <c r="AO19" s="16"/>
      <c r="AP19" s="29"/>
      <c r="AQ19" s="39"/>
      <c r="AR19" s="28"/>
      <c r="AS19" s="16"/>
      <c r="AT19" s="28"/>
      <c r="AU19" s="16"/>
      <c r="AV19" s="28"/>
      <c r="AW19" s="16"/>
      <c r="AX19" s="28"/>
      <c r="AY19" s="16"/>
      <c r="AZ19" s="28"/>
      <c r="BA19" s="16"/>
      <c r="BB19" s="28"/>
      <c r="BC19" s="16"/>
      <c r="BD19" s="28"/>
      <c r="BE19" s="16"/>
      <c r="BF19" s="28"/>
      <c r="BG19" s="16"/>
      <c r="BH19" s="28"/>
      <c r="BI19" s="16"/>
      <c r="BJ19" s="28"/>
      <c r="BK19" s="16"/>
      <c r="BL19" s="28"/>
      <c r="BM19" s="28"/>
      <c r="BN19" s="16"/>
      <c r="BO19" s="29"/>
      <c r="BP19" s="16"/>
      <c r="BQ19" s="29"/>
      <c r="BR19" s="16"/>
    </row>
    <row r="20" spans="1:70" x14ac:dyDescent="0.25">
      <c r="A20" s="26"/>
      <c r="B20" s="27"/>
      <c r="C20" s="29"/>
      <c r="D20" s="39"/>
      <c r="E20" s="28"/>
      <c r="F20" s="16"/>
      <c r="G20" s="29"/>
      <c r="H20" s="39"/>
      <c r="I20" s="28"/>
      <c r="J20" s="16"/>
      <c r="K20" s="29"/>
      <c r="L20" s="39"/>
      <c r="M20" s="28"/>
      <c r="N20" s="16"/>
      <c r="O20" s="28"/>
      <c r="P20" s="16"/>
      <c r="Q20" s="28"/>
      <c r="R20" s="16"/>
      <c r="S20" s="28"/>
      <c r="T20" s="16"/>
      <c r="U20" s="28"/>
      <c r="V20" s="16"/>
      <c r="W20" s="28"/>
      <c r="X20" s="16"/>
      <c r="Y20" s="28"/>
      <c r="Z20" s="16"/>
      <c r="AA20" s="28"/>
      <c r="AB20" s="16"/>
      <c r="AC20" s="28"/>
      <c r="AD20" s="16"/>
      <c r="AE20" s="28"/>
      <c r="AF20" s="16"/>
      <c r="AG20" s="28"/>
      <c r="AH20" s="29"/>
      <c r="AI20" s="39"/>
      <c r="AJ20" s="28"/>
      <c r="AK20" s="16"/>
      <c r="AL20" s="29"/>
      <c r="AM20" s="39"/>
      <c r="AN20" s="28"/>
      <c r="AO20" s="16"/>
      <c r="AP20" s="29"/>
      <c r="AQ20" s="39"/>
      <c r="AR20" s="28"/>
      <c r="AS20" s="16"/>
      <c r="AT20" s="28"/>
      <c r="AU20" s="16"/>
      <c r="AV20" s="28"/>
      <c r="AW20" s="16"/>
      <c r="AX20" s="28"/>
      <c r="AY20" s="16"/>
      <c r="AZ20" s="28"/>
      <c r="BA20" s="16"/>
      <c r="BB20" s="28"/>
      <c r="BC20" s="16"/>
      <c r="BD20" s="28"/>
      <c r="BE20" s="16"/>
      <c r="BF20" s="28"/>
      <c r="BG20" s="16"/>
      <c r="BH20" s="28"/>
      <c r="BI20" s="16"/>
      <c r="BJ20" s="28"/>
      <c r="BK20" s="16"/>
      <c r="BL20" s="28"/>
      <c r="BM20" s="28"/>
      <c r="BN20" s="16"/>
      <c r="BO20" s="29"/>
      <c r="BP20" s="16"/>
      <c r="BQ20" s="29"/>
      <c r="BR20" s="16"/>
    </row>
    <row r="21" spans="1:70" x14ac:dyDescent="0.25">
      <c r="A21" s="26"/>
      <c r="B21" s="27"/>
      <c r="C21" s="29"/>
      <c r="D21" s="39"/>
      <c r="E21" s="28"/>
      <c r="F21" s="16"/>
      <c r="G21" s="29"/>
      <c r="H21" s="39"/>
      <c r="I21" s="28"/>
      <c r="J21" s="16"/>
      <c r="K21" s="29"/>
      <c r="L21" s="39"/>
      <c r="M21" s="28"/>
      <c r="N21" s="16"/>
      <c r="O21" s="28"/>
      <c r="P21" s="16"/>
      <c r="Q21" s="28"/>
      <c r="R21" s="16"/>
      <c r="S21" s="28"/>
      <c r="T21" s="16"/>
      <c r="U21" s="28"/>
      <c r="V21" s="16"/>
      <c r="W21" s="28"/>
      <c r="X21" s="16"/>
      <c r="Y21" s="28"/>
      <c r="Z21" s="16"/>
      <c r="AA21" s="28"/>
      <c r="AB21" s="16"/>
      <c r="AC21" s="28"/>
      <c r="AD21" s="16"/>
      <c r="AE21" s="28"/>
      <c r="AF21" s="16"/>
      <c r="AG21" s="28"/>
      <c r="AH21" s="29"/>
      <c r="AI21" s="39"/>
      <c r="AJ21" s="28"/>
      <c r="AK21" s="16"/>
      <c r="AL21" s="29"/>
      <c r="AM21" s="39"/>
      <c r="AN21" s="28"/>
      <c r="AO21" s="16"/>
      <c r="AP21" s="29"/>
      <c r="AQ21" s="39"/>
      <c r="AR21" s="28"/>
      <c r="AS21" s="16"/>
      <c r="AT21" s="28"/>
      <c r="AU21" s="16"/>
      <c r="AV21" s="28"/>
      <c r="AW21" s="16"/>
      <c r="AX21" s="28"/>
      <c r="AY21" s="16"/>
      <c r="AZ21" s="28"/>
      <c r="BA21" s="16"/>
      <c r="BB21" s="28"/>
      <c r="BC21" s="16"/>
      <c r="BD21" s="28"/>
      <c r="BE21" s="16"/>
      <c r="BF21" s="28"/>
      <c r="BG21" s="16"/>
      <c r="BH21" s="28"/>
      <c r="BI21" s="16"/>
      <c r="BJ21" s="28"/>
      <c r="BK21" s="16"/>
      <c r="BL21" s="28"/>
      <c r="BM21" s="28"/>
      <c r="BN21" s="16"/>
      <c r="BO21" s="29"/>
      <c r="BP21" s="16"/>
      <c r="BQ21" s="29"/>
      <c r="BR21" s="16"/>
    </row>
    <row r="22" spans="1:70" ht="15.75" thickBot="1" x14ac:dyDescent="0.3">
      <c r="A22" s="30"/>
      <c r="B22" s="31"/>
      <c r="C22" s="33"/>
      <c r="D22" s="40"/>
      <c r="E22" s="32"/>
      <c r="F22" s="17"/>
      <c r="G22" s="33"/>
      <c r="H22" s="40"/>
      <c r="I22" s="32"/>
      <c r="J22" s="17"/>
      <c r="K22" s="33"/>
      <c r="L22" s="40"/>
      <c r="M22" s="32"/>
      <c r="N22" s="17"/>
      <c r="O22" s="32"/>
      <c r="P22" s="17"/>
      <c r="Q22" s="32"/>
      <c r="R22" s="17"/>
      <c r="S22" s="32"/>
      <c r="T22" s="17"/>
      <c r="U22" s="32"/>
      <c r="V22" s="17"/>
      <c r="W22" s="32"/>
      <c r="X22" s="17"/>
      <c r="Y22" s="32"/>
      <c r="Z22" s="17"/>
      <c r="AA22" s="32"/>
      <c r="AB22" s="17"/>
      <c r="AC22" s="32"/>
      <c r="AD22" s="17"/>
      <c r="AE22" s="32"/>
      <c r="AF22" s="17"/>
      <c r="AG22" s="32"/>
      <c r="AH22" s="33"/>
      <c r="AI22" s="40"/>
      <c r="AJ22" s="32"/>
      <c r="AK22" s="17"/>
      <c r="AL22" s="33"/>
      <c r="AM22" s="40"/>
      <c r="AN22" s="32"/>
      <c r="AO22" s="17"/>
      <c r="AP22" s="33"/>
      <c r="AQ22" s="40"/>
      <c r="AR22" s="32"/>
      <c r="AS22" s="17"/>
      <c r="AT22" s="32"/>
      <c r="AU22" s="17"/>
      <c r="AV22" s="32"/>
      <c r="AW22" s="17"/>
      <c r="AX22" s="32"/>
      <c r="AY22" s="17"/>
      <c r="AZ22" s="32"/>
      <c r="BA22" s="17"/>
      <c r="BB22" s="32"/>
      <c r="BC22" s="17"/>
      <c r="BD22" s="32"/>
      <c r="BE22" s="17"/>
      <c r="BF22" s="32"/>
      <c r="BG22" s="17"/>
      <c r="BH22" s="32"/>
      <c r="BI22" s="17"/>
      <c r="BJ22" s="32"/>
      <c r="BK22" s="17"/>
      <c r="BL22" s="32"/>
      <c r="BM22" s="32"/>
      <c r="BN22" s="17"/>
      <c r="BO22" s="33"/>
      <c r="BP22" s="17"/>
      <c r="BQ22" s="33"/>
      <c r="BR22" s="17"/>
    </row>
    <row r="23" spans="1:70" x14ac:dyDescent="0.25">
      <c r="C23" s="12">
        <f>SUM(C10:C22)</f>
        <v>18</v>
      </c>
      <c r="D23" s="12">
        <f t="shared" ref="D23:BN23" si="0">SUM(D10:D22)</f>
        <v>12</v>
      </c>
      <c r="E23" s="12">
        <f t="shared" si="0"/>
        <v>6</v>
      </c>
      <c r="F23" s="12">
        <f t="shared" si="0"/>
        <v>12</v>
      </c>
      <c r="G23" s="12">
        <f t="shared" si="0"/>
        <v>4</v>
      </c>
      <c r="H23" s="12">
        <f t="shared" si="0"/>
        <v>15</v>
      </c>
      <c r="I23" s="12">
        <f t="shared" si="0"/>
        <v>12</v>
      </c>
      <c r="J23" s="12">
        <f t="shared" si="0"/>
        <v>6</v>
      </c>
      <c r="K23" s="12">
        <f t="shared" si="0"/>
        <v>18</v>
      </c>
      <c r="L23" s="12">
        <f t="shared" si="0"/>
        <v>12</v>
      </c>
      <c r="M23" s="12">
        <f t="shared" si="0"/>
        <v>6</v>
      </c>
      <c r="N23" s="12">
        <f t="shared" si="0"/>
        <v>12</v>
      </c>
      <c r="O23" s="12">
        <f t="shared" si="0"/>
        <v>12</v>
      </c>
      <c r="P23" s="12">
        <f t="shared" si="0"/>
        <v>6</v>
      </c>
      <c r="Q23" s="12">
        <f t="shared" si="0"/>
        <v>12</v>
      </c>
      <c r="R23" s="12">
        <f t="shared" si="0"/>
        <v>6</v>
      </c>
      <c r="S23" s="12">
        <f t="shared" si="0"/>
        <v>12</v>
      </c>
      <c r="T23" s="12">
        <f t="shared" si="0"/>
        <v>6</v>
      </c>
      <c r="U23" s="12">
        <f t="shared" si="0"/>
        <v>12</v>
      </c>
      <c r="V23" s="12">
        <f t="shared" si="0"/>
        <v>6</v>
      </c>
      <c r="W23" s="12">
        <f t="shared" si="0"/>
        <v>12</v>
      </c>
      <c r="X23" s="12">
        <f t="shared" si="0"/>
        <v>6</v>
      </c>
      <c r="Y23" s="12">
        <f>SUM(Y10:Y22)</f>
        <v>12</v>
      </c>
      <c r="Z23" s="12">
        <f t="shared" si="0"/>
        <v>6</v>
      </c>
      <c r="AA23" s="12">
        <f t="shared" si="0"/>
        <v>12</v>
      </c>
      <c r="AB23" s="12">
        <f t="shared" si="0"/>
        <v>6</v>
      </c>
      <c r="AC23" s="12">
        <f t="shared" si="0"/>
        <v>12</v>
      </c>
      <c r="AD23" s="12">
        <f t="shared" si="0"/>
        <v>6</v>
      </c>
      <c r="AE23" s="12">
        <f t="shared" si="0"/>
        <v>12</v>
      </c>
      <c r="AF23" s="12">
        <f t="shared" si="0"/>
        <v>6</v>
      </c>
      <c r="AG23" s="12">
        <f t="shared" si="0"/>
        <v>12</v>
      </c>
      <c r="AH23" s="12">
        <f t="shared" si="0"/>
        <v>18</v>
      </c>
      <c r="AI23" s="12">
        <f t="shared" si="0"/>
        <v>12</v>
      </c>
      <c r="AJ23" s="12">
        <f t="shared" si="0"/>
        <v>6</v>
      </c>
      <c r="AK23" s="12">
        <f t="shared" si="0"/>
        <v>12</v>
      </c>
      <c r="AL23" s="12">
        <f t="shared" si="0"/>
        <v>4</v>
      </c>
      <c r="AM23" s="12">
        <f t="shared" si="0"/>
        <v>15</v>
      </c>
      <c r="AN23" s="12">
        <f t="shared" si="0"/>
        <v>12</v>
      </c>
      <c r="AO23" s="12">
        <f t="shared" si="0"/>
        <v>6</v>
      </c>
      <c r="AP23" s="12">
        <f t="shared" si="0"/>
        <v>18</v>
      </c>
      <c r="AQ23" s="12">
        <f t="shared" si="0"/>
        <v>12</v>
      </c>
      <c r="AR23" s="12">
        <f t="shared" si="0"/>
        <v>6</v>
      </c>
      <c r="AS23" s="12">
        <f t="shared" si="0"/>
        <v>12</v>
      </c>
      <c r="AT23" s="12">
        <f t="shared" si="0"/>
        <v>12</v>
      </c>
      <c r="AU23" s="12">
        <f t="shared" si="0"/>
        <v>6</v>
      </c>
      <c r="AV23" s="12">
        <f t="shared" si="0"/>
        <v>12</v>
      </c>
      <c r="AW23" s="12">
        <f t="shared" si="0"/>
        <v>6</v>
      </c>
      <c r="AX23" s="12">
        <f t="shared" si="0"/>
        <v>12</v>
      </c>
      <c r="AY23" s="12">
        <f t="shared" si="0"/>
        <v>6</v>
      </c>
      <c r="AZ23" s="12">
        <f t="shared" si="0"/>
        <v>12</v>
      </c>
      <c r="BA23" s="12">
        <f t="shared" si="0"/>
        <v>6</v>
      </c>
      <c r="BB23" s="12">
        <f t="shared" si="0"/>
        <v>12</v>
      </c>
      <c r="BC23" s="12">
        <f t="shared" si="0"/>
        <v>6</v>
      </c>
      <c r="BD23" s="12">
        <f t="shared" si="0"/>
        <v>12</v>
      </c>
      <c r="BE23" s="12">
        <f t="shared" si="0"/>
        <v>6</v>
      </c>
      <c r="BF23" s="12">
        <f t="shared" si="0"/>
        <v>12</v>
      </c>
      <c r="BG23" s="12">
        <f t="shared" si="0"/>
        <v>6</v>
      </c>
      <c r="BH23" s="12">
        <f t="shared" si="0"/>
        <v>12</v>
      </c>
      <c r="BI23" s="12">
        <f t="shared" si="0"/>
        <v>6</v>
      </c>
      <c r="BJ23" s="12">
        <f t="shared" si="0"/>
        <v>12</v>
      </c>
      <c r="BK23" s="12">
        <f t="shared" si="0"/>
        <v>6</v>
      </c>
      <c r="BL23" s="12">
        <f t="shared" si="0"/>
        <v>12</v>
      </c>
      <c r="BM23" s="12">
        <f t="shared" si="0"/>
        <v>12</v>
      </c>
      <c r="BN23" s="12">
        <f t="shared" si="0"/>
        <v>6</v>
      </c>
      <c r="BO23" s="12">
        <f t="shared" ref="BO23:BR23" si="1">SUM(BO10:BO22)</f>
        <v>12</v>
      </c>
      <c r="BP23" s="12">
        <f t="shared" si="1"/>
        <v>6</v>
      </c>
      <c r="BQ23" s="12">
        <f t="shared" si="1"/>
        <v>12</v>
      </c>
      <c r="BR23" s="12">
        <f t="shared" si="1"/>
        <v>6</v>
      </c>
    </row>
    <row r="24" spans="1:70" x14ac:dyDescent="0.25">
      <c r="B24" s="1" t="s">
        <v>25</v>
      </c>
      <c r="C24" s="42"/>
      <c r="D24" s="42" t="str">
        <f>IF(D23&lt;$T$5,"Н",IF(D23&lt;=$V$4,"Б",IF(D23&lt;=$V$3,"П","В")))</f>
        <v>Б</v>
      </c>
      <c r="E24" s="42"/>
      <c r="F24" s="42" t="str">
        <f t="shared" ref="F24:BN24" si="2">IF(F23&lt;$T$5,"Н",IF(F23&lt;=$V$4,"Б",IF(F22&lt;=$V$3,"П","В")))</f>
        <v>Б</v>
      </c>
      <c r="G24" s="42"/>
      <c r="H24" s="42" t="str">
        <f t="shared" si="2"/>
        <v>П</v>
      </c>
      <c r="I24" s="42"/>
      <c r="J24" s="42" t="str">
        <f t="shared" si="2"/>
        <v>Н</v>
      </c>
      <c r="K24" s="42"/>
      <c r="L24" s="42" t="str">
        <f t="shared" si="2"/>
        <v>Б</v>
      </c>
      <c r="M24" s="42"/>
      <c r="N24" s="42" t="str">
        <f t="shared" si="2"/>
        <v>Б</v>
      </c>
      <c r="O24" s="42"/>
      <c r="P24" s="42" t="str">
        <f t="shared" si="2"/>
        <v>Н</v>
      </c>
      <c r="Q24" s="42"/>
      <c r="R24" s="42" t="str">
        <f t="shared" si="2"/>
        <v>Н</v>
      </c>
      <c r="S24" s="42"/>
      <c r="T24" s="42" t="str">
        <f t="shared" si="2"/>
        <v>Н</v>
      </c>
      <c r="U24" s="42"/>
      <c r="V24" s="42" t="str">
        <f t="shared" si="2"/>
        <v>Н</v>
      </c>
      <c r="W24" s="42"/>
      <c r="X24" s="42" t="str">
        <f t="shared" si="2"/>
        <v>Н</v>
      </c>
      <c r="Y24" s="42"/>
      <c r="Z24" s="42" t="str">
        <f t="shared" si="2"/>
        <v>Н</v>
      </c>
      <c r="AA24" s="42"/>
      <c r="AB24" s="42" t="str">
        <f t="shared" si="2"/>
        <v>Н</v>
      </c>
      <c r="AC24" s="42"/>
      <c r="AD24" s="42" t="str">
        <f t="shared" si="2"/>
        <v>Н</v>
      </c>
      <c r="AE24" s="42"/>
      <c r="AF24" s="42" t="str">
        <f t="shared" si="2"/>
        <v>Н</v>
      </c>
      <c r="AG24" s="42"/>
      <c r="AH24" s="42" t="str">
        <f t="shared" si="2"/>
        <v>П</v>
      </c>
      <c r="AI24" s="42"/>
      <c r="AJ24" s="42" t="str">
        <f t="shared" si="2"/>
        <v>Н</v>
      </c>
      <c r="AK24" s="42"/>
      <c r="AL24" s="42" t="str">
        <f t="shared" si="2"/>
        <v>Н</v>
      </c>
      <c r="AM24" s="42"/>
      <c r="AN24" s="42" t="str">
        <f t="shared" si="2"/>
        <v>Б</v>
      </c>
      <c r="AO24" s="42"/>
      <c r="AP24" s="42" t="str">
        <f t="shared" si="2"/>
        <v>П</v>
      </c>
      <c r="AQ24" s="42"/>
      <c r="AR24" s="42" t="str">
        <f t="shared" si="2"/>
        <v>Н</v>
      </c>
      <c r="AS24" s="42"/>
      <c r="AT24" s="42" t="str">
        <f t="shared" si="2"/>
        <v>Б</v>
      </c>
      <c r="AU24" s="42"/>
      <c r="AV24" s="42" t="str">
        <f t="shared" si="2"/>
        <v>Б</v>
      </c>
      <c r="AW24" s="42"/>
      <c r="AX24" s="42" t="str">
        <f t="shared" si="2"/>
        <v>Б</v>
      </c>
      <c r="AY24" s="42"/>
      <c r="AZ24" s="42" t="str">
        <f t="shared" si="2"/>
        <v>Б</v>
      </c>
      <c r="BA24" s="42"/>
      <c r="BB24" s="42" t="str">
        <f t="shared" si="2"/>
        <v>Б</v>
      </c>
      <c r="BC24" s="42"/>
      <c r="BD24" s="42" t="str">
        <f t="shared" si="2"/>
        <v>Б</v>
      </c>
      <c r="BE24" s="42"/>
      <c r="BF24" s="42" t="str">
        <f t="shared" si="2"/>
        <v>Б</v>
      </c>
      <c r="BG24" s="42"/>
      <c r="BH24" s="42" t="str">
        <f t="shared" si="2"/>
        <v>Б</v>
      </c>
      <c r="BI24" s="42"/>
      <c r="BJ24" s="42" t="str">
        <f t="shared" si="2"/>
        <v>Б</v>
      </c>
      <c r="BK24" s="42"/>
      <c r="BL24" s="42" t="str">
        <f t="shared" si="2"/>
        <v>Б</v>
      </c>
      <c r="BM24" s="42"/>
      <c r="BN24" s="42" t="str">
        <f t="shared" si="2"/>
        <v>Н</v>
      </c>
      <c r="BO24" s="42"/>
      <c r="BP24" s="42" t="str">
        <f t="shared" ref="BP24" si="3">IF(BP23&lt;$T$5,"Н",IF(BP23&lt;=$V$4,"Б",IF(BP22&lt;=$V$3,"П","В")))</f>
        <v>Н</v>
      </c>
      <c r="BQ24" s="42"/>
      <c r="BR24" s="42" t="str">
        <f t="shared" ref="BR24" si="4">IF(BR23&lt;$T$5,"Н",IF(BR23&lt;=$V$4,"Б",IF(BR22&lt;=$V$3,"П","В")))</f>
        <v>Н</v>
      </c>
    </row>
    <row r="25" spans="1:70" x14ac:dyDescent="0.25">
      <c r="B25" s="1" t="s">
        <v>26</v>
      </c>
      <c r="C25" s="42" t="str">
        <f>IF(C23&lt;$T$5,"Н",IF(C23&lt;=$V$4,"Б",IF(C23&lt;=$V$3,"П","В")))</f>
        <v>В</v>
      </c>
      <c r="D25" s="42"/>
      <c r="E25" s="42" t="str">
        <f t="shared" ref="E25:BM25" si="5">IF(E23&lt;$T$5,"Н",IF(E23&lt;=$V$4,"Б",IF(E23&lt;=$V$3,"П","В")))</f>
        <v>Н</v>
      </c>
      <c r="F25" s="42"/>
      <c r="G25" s="42" t="str">
        <f t="shared" si="5"/>
        <v>Н</v>
      </c>
      <c r="H25" s="42"/>
      <c r="I25" s="42" t="str">
        <f t="shared" si="5"/>
        <v>Б</v>
      </c>
      <c r="J25" s="42"/>
      <c r="K25" s="42" t="str">
        <f t="shared" si="5"/>
        <v>В</v>
      </c>
      <c r="L25" s="42"/>
      <c r="M25" s="42" t="str">
        <f t="shared" si="5"/>
        <v>Н</v>
      </c>
      <c r="N25" s="42"/>
      <c r="O25" s="42" t="str">
        <f t="shared" si="5"/>
        <v>Б</v>
      </c>
      <c r="P25" s="42"/>
      <c r="Q25" s="42" t="str">
        <f t="shared" si="5"/>
        <v>Б</v>
      </c>
      <c r="R25" s="42"/>
      <c r="S25" s="42" t="str">
        <f t="shared" si="5"/>
        <v>Б</v>
      </c>
      <c r="T25" s="42"/>
      <c r="U25" s="42" t="str">
        <f t="shared" si="5"/>
        <v>Б</v>
      </c>
      <c r="V25" s="42"/>
      <c r="W25" s="42" t="str">
        <f t="shared" si="5"/>
        <v>Б</v>
      </c>
      <c r="X25" s="42"/>
      <c r="Y25" s="42" t="str">
        <f t="shared" si="5"/>
        <v>Б</v>
      </c>
      <c r="Z25" s="42"/>
      <c r="AA25" s="42" t="str">
        <f t="shared" si="5"/>
        <v>Б</v>
      </c>
      <c r="AB25" s="42"/>
      <c r="AC25" s="42" t="str">
        <f t="shared" si="5"/>
        <v>Б</v>
      </c>
      <c r="AD25" s="42"/>
      <c r="AE25" s="42" t="str">
        <f t="shared" si="5"/>
        <v>Б</v>
      </c>
      <c r="AF25" s="42"/>
      <c r="AG25" s="42" t="str">
        <f t="shared" si="5"/>
        <v>Б</v>
      </c>
      <c r="AH25" s="42"/>
      <c r="AI25" s="42" t="str">
        <f t="shared" si="5"/>
        <v>Б</v>
      </c>
      <c r="AJ25" s="42"/>
      <c r="AK25" s="42" t="str">
        <f t="shared" si="5"/>
        <v>Б</v>
      </c>
      <c r="AL25" s="42"/>
      <c r="AM25" s="42" t="str">
        <f t="shared" si="5"/>
        <v>П</v>
      </c>
      <c r="AN25" s="42"/>
      <c r="AO25" s="42" t="str">
        <f t="shared" si="5"/>
        <v>Н</v>
      </c>
      <c r="AP25" s="42"/>
      <c r="AQ25" s="42" t="str">
        <f t="shared" si="5"/>
        <v>Б</v>
      </c>
      <c r="AR25" s="42"/>
      <c r="AS25" s="42" t="str">
        <f t="shared" si="5"/>
        <v>Б</v>
      </c>
      <c r="AT25" s="42"/>
      <c r="AU25" s="42" t="str">
        <f t="shared" si="5"/>
        <v>Н</v>
      </c>
      <c r="AV25" s="42"/>
      <c r="AW25" s="42" t="str">
        <f t="shared" si="5"/>
        <v>Н</v>
      </c>
      <c r="AX25" s="42"/>
      <c r="AY25" s="42" t="str">
        <f t="shared" si="5"/>
        <v>Н</v>
      </c>
      <c r="AZ25" s="42"/>
      <c r="BA25" s="42" t="str">
        <f t="shared" si="5"/>
        <v>Н</v>
      </c>
      <c r="BB25" s="42"/>
      <c r="BC25" s="42" t="str">
        <f t="shared" si="5"/>
        <v>Н</v>
      </c>
      <c r="BD25" s="42"/>
      <c r="BE25" s="42" t="str">
        <f t="shared" si="5"/>
        <v>Н</v>
      </c>
      <c r="BF25" s="42"/>
      <c r="BG25" s="42" t="str">
        <f t="shared" si="5"/>
        <v>Н</v>
      </c>
      <c r="BH25" s="42"/>
      <c r="BI25" s="42" t="str">
        <f t="shared" si="5"/>
        <v>Н</v>
      </c>
      <c r="BJ25" s="42"/>
      <c r="BK25" s="42" t="str">
        <f t="shared" si="5"/>
        <v>Н</v>
      </c>
      <c r="BL25" s="42"/>
      <c r="BM25" s="42" t="str">
        <f t="shared" si="5"/>
        <v>Б</v>
      </c>
      <c r="BN25" s="42"/>
      <c r="BO25" s="42" t="str">
        <f t="shared" ref="BO25" si="6">IF(BO23&lt;$T$5,"Н",IF(BO23&lt;=$V$4,"Б",IF(BO23&lt;=$V$3,"П","В")))</f>
        <v>Б</v>
      </c>
      <c r="BP25" s="42"/>
      <c r="BQ25" s="42" t="str">
        <f t="shared" ref="BQ25" si="7">IF(BQ23&lt;$T$5,"Н",IF(BQ23&lt;=$V$4,"Б",IF(BQ23&lt;=$V$3,"П","В")))</f>
        <v>Б</v>
      </c>
      <c r="BR25" s="42"/>
    </row>
  </sheetData>
  <sheetProtection password="C797" sheet="1" objects="1" scenarios="1"/>
  <mergeCells count="7">
    <mergeCell ref="M5:R5"/>
    <mergeCell ref="M1:V1"/>
    <mergeCell ref="B2:C2"/>
    <mergeCell ref="M2:R2"/>
    <mergeCell ref="M3:R3"/>
    <mergeCell ref="M4:R4"/>
    <mergeCell ref="B1:C1"/>
  </mergeCells>
  <pageMargins left="0.7" right="0.7" top="0.75" bottom="0.75" header="0.3" footer="0.3"/>
  <pageSetup paperSize="9" orientation="portrait" horizontalDpi="0" verticalDpi="0" r:id="rId1"/>
  <headerFooter>
    <oddHeader>&amp;CМБОУ гимназия №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3"/>
  <sheetViews>
    <sheetView zoomScale="70" zoomScaleNormal="70" workbookViewId="0">
      <selection activeCell="B14" sqref="B14"/>
    </sheetView>
  </sheetViews>
  <sheetFormatPr defaultRowHeight="15" x14ac:dyDescent="0.25"/>
  <cols>
    <col min="1" max="1" width="3" style="2" bestFit="1" customWidth="1"/>
    <col min="2" max="2" width="46.140625" style="1" customWidth="1"/>
    <col min="3" max="4" width="3.85546875" style="3" customWidth="1"/>
    <col min="5" max="70" width="3.85546875" customWidth="1"/>
    <col min="71" max="71" width="7.28515625" bestFit="1" customWidth="1"/>
    <col min="72" max="72" width="8.140625" bestFit="1" customWidth="1"/>
  </cols>
  <sheetData>
    <row r="1" spans="1:74" ht="45" thickBot="1" x14ac:dyDescent="0.3">
      <c r="A1" s="18"/>
      <c r="B1" s="179" t="s">
        <v>43</v>
      </c>
      <c r="C1" s="179"/>
      <c r="D1" s="11"/>
      <c r="E1" s="20"/>
      <c r="F1" s="20"/>
      <c r="G1" s="20"/>
      <c r="H1" s="20"/>
      <c r="I1" s="20"/>
      <c r="J1" s="20"/>
      <c r="K1" s="20"/>
      <c r="L1" s="20"/>
      <c r="M1" s="176" t="s">
        <v>16</v>
      </c>
      <c r="N1" s="176"/>
      <c r="O1" s="176"/>
      <c r="P1" s="176"/>
      <c r="Q1" s="176"/>
      <c r="R1" s="176"/>
      <c r="S1" s="176"/>
      <c r="T1" s="176"/>
      <c r="U1" s="176"/>
      <c r="V1" s="176"/>
      <c r="W1" s="46" t="s">
        <v>14</v>
      </c>
      <c r="X1" s="46" t="s">
        <v>27</v>
      </c>
      <c r="Y1" s="45"/>
      <c r="Z1" s="45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</row>
    <row r="2" spans="1:74" ht="15.75" thickBot="1" x14ac:dyDescent="0.3">
      <c r="A2" s="18"/>
      <c r="B2" s="177" t="s">
        <v>52</v>
      </c>
      <c r="C2" s="178"/>
      <c r="D2" s="11"/>
      <c r="E2" s="20"/>
      <c r="F2" s="20"/>
      <c r="G2" s="20"/>
      <c r="H2" s="20"/>
      <c r="I2" s="20"/>
      <c r="J2" s="20"/>
      <c r="K2" s="20"/>
      <c r="L2" s="20"/>
      <c r="M2" s="180" t="s">
        <v>22</v>
      </c>
      <c r="N2" s="180"/>
      <c r="O2" s="180"/>
      <c r="P2" s="180"/>
      <c r="Q2" s="180"/>
      <c r="R2" s="180"/>
      <c r="S2" s="47" t="s">
        <v>18</v>
      </c>
      <c r="T2" s="47">
        <f>C7*C3*0.9</f>
        <v>16.2</v>
      </c>
      <c r="U2" s="47" t="s">
        <v>19</v>
      </c>
      <c r="V2" s="48">
        <f>C7*C3</f>
        <v>18</v>
      </c>
      <c r="W2" s="49">
        <f>COUNTIF($C$24:$BR$24,"В")</f>
        <v>1</v>
      </c>
      <c r="X2" s="49">
        <f>COUNTIF($C$25:$BR$25,"В")</f>
        <v>13</v>
      </c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</row>
    <row r="3" spans="1:74" x14ac:dyDescent="0.25">
      <c r="A3" s="18"/>
      <c r="B3" s="13" t="s">
        <v>51</v>
      </c>
      <c r="C3" s="14">
        <v>3</v>
      </c>
      <c r="D3" s="11"/>
      <c r="E3" s="20"/>
      <c r="F3" s="20"/>
      <c r="G3" s="20"/>
      <c r="H3" s="20"/>
      <c r="I3" s="20"/>
      <c r="J3" s="20"/>
      <c r="K3" s="20"/>
      <c r="L3" s="20"/>
      <c r="M3" s="180" t="s">
        <v>21</v>
      </c>
      <c r="N3" s="180"/>
      <c r="O3" s="180"/>
      <c r="P3" s="180"/>
      <c r="Q3" s="180"/>
      <c r="R3" s="180"/>
      <c r="S3" s="47" t="s">
        <v>18</v>
      </c>
      <c r="T3" s="47">
        <f>C7*C3*0.75</f>
        <v>13.5</v>
      </c>
      <c r="U3" s="47" t="s">
        <v>19</v>
      </c>
      <c r="V3" s="48">
        <f>T2-1</f>
        <v>15.2</v>
      </c>
      <c r="W3" s="49">
        <f>COUNTIF($C$24:$BR$24,"П")</f>
        <v>4</v>
      </c>
      <c r="X3" s="49">
        <f>COUNTIF($C$25:$BR$25,"П")</f>
        <v>2</v>
      </c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</row>
    <row r="4" spans="1:74" x14ac:dyDescent="0.25">
      <c r="A4" s="18"/>
      <c r="B4" s="15" t="s">
        <v>50</v>
      </c>
      <c r="C4" s="16">
        <v>2</v>
      </c>
      <c r="D4" s="11"/>
      <c r="E4" s="20"/>
      <c r="F4" s="20"/>
      <c r="G4" s="20"/>
      <c r="H4" s="20"/>
      <c r="I4" s="20"/>
      <c r="J4" s="20"/>
      <c r="K4" s="20"/>
      <c r="L4" s="20"/>
      <c r="M4" s="180" t="s">
        <v>23</v>
      </c>
      <c r="N4" s="180"/>
      <c r="O4" s="180"/>
      <c r="P4" s="180"/>
      <c r="Q4" s="180"/>
      <c r="R4" s="180"/>
      <c r="S4" s="47" t="s">
        <v>18</v>
      </c>
      <c r="T4" s="47">
        <f>C7*C3*0.5</f>
        <v>9</v>
      </c>
      <c r="U4" s="47" t="s">
        <v>19</v>
      </c>
      <c r="V4" s="48">
        <f>T3-1</f>
        <v>12.5</v>
      </c>
      <c r="W4" s="49">
        <f>COUNTIF($C$24:$BR$24,"Б")</f>
        <v>9</v>
      </c>
      <c r="X4" s="49">
        <f>COUNTIF($C$25:$BR$25,"Б")</f>
        <v>9</v>
      </c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</row>
    <row r="5" spans="1:74" x14ac:dyDescent="0.25">
      <c r="A5" s="18"/>
      <c r="B5" s="15" t="s">
        <v>53</v>
      </c>
      <c r="C5" s="16">
        <v>1</v>
      </c>
      <c r="D5" s="11"/>
      <c r="E5" s="20"/>
      <c r="F5" s="20"/>
      <c r="G5" s="20"/>
      <c r="H5" s="20"/>
      <c r="I5" s="20"/>
      <c r="J5" s="20"/>
      <c r="K5" s="20"/>
      <c r="L5" s="20"/>
      <c r="M5" s="180" t="s">
        <v>24</v>
      </c>
      <c r="N5" s="180"/>
      <c r="O5" s="180"/>
      <c r="P5" s="180"/>
      <c r="Q5" s="180"/>
      <c r="R5" s="180"/>
      <c r="S5" s="47" t="s">
        <v>20</v>
      </c>
      <c r="T5" s="47">
        <f>T4</f>
        <v>9</v>
      </c>
      <c r="U5" s="47"/>
      <c r="V5" s="48"/>
      <c r="W5" s="49">
        <f>COUNTIF($C$24:$BR$24,"Н")</f>
        <v>20</v>
      </c>
      <c r="X5" s="49">
        <f>COUNTIF($C$25:$BR$25,"Н")</f>
        <v>10</v>
      </c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</row>
    <row r="6" spans="1:74" x14ac:dyDescent="0.25">
      <c r="A6" s="18"/>
      <c r="B6" s="43" t="s">
        <v>4</v>
      </c>
      <c r="C6" s="44">
        <v>0</v>
      </c>
      <c r="D6" s="11"/>
      <c r="E6" s="20"/>
      <c r="F6" s="20"/>
      <c r="G6" s="20"/>
      <c r="H6" s="20"/>
      <c r="I6" s="20"/>
      <c r="J6" s="20"/>
      <c r="K6" s="20"/>
      <c r="L6" s="20"/>
      <c r="M6" s="183" t="s">
        <v>39</v>
      </c>
      <c r="N6" s="184"/>
      <c r="O6" s="184"/>
      <c r="P6" s="184"/>
      <c r="Q6" s="184"/>
      <c r="R6" s="184"/>
      <c r="S6" s="184"/>
      <c r="T6" s="184"/>
      <c r="U6" s="185"/>
      <c r="V6" s="70">
        <v>34</v>
      </c>
      <c r="W6" s="69">
        <f>SUM(W2:W5)</f>
        <v>34</v>
      </c>
      <c r="X6" s="69">
        <f>SUM(X2:X5)</f>
        <v>34</v>
      </c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</row>
    <row r="7" spans="1:74" ht="15.75" thickBot="1" x14ac:dyDescent="0.3">
      <c r="A7" s="18"/>
      <c r="B7" s="34" t="s">
        <v>17</v>
      </c>
      <c r="C7" s="35">
        <v>6</v>
      </c>
      <c r="D7" s="11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19"/>
      <c r="T7" s="11"/>
      <c r="U7" s="11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</row>
    <row r="8" spans="1:74" ht="15.75" thickBot="1" x14ac:dyDescent="0.3">
      <c r="A8" s="18"/>
      <c r="B8" s="113" t="s">
        <v>8</v>
      </c>
      <c r="C8" s="19"/>
      <c r="D8" s="11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S8" s="181" t="s">
        <v>40</v>
      </c>
      <c r="BT8" s="182"/>
      <c r="BU8" s="181" t="s">
        <v>41</v>
      </c>
      <c r="BV8" s="182"/>
    </row>
    <row r="9" spans="1:74" ht="15.75" thickBot="1" x14ac:dyDescent="0.3">
      <c r="A9" s="36" t="s">
        <v>0</v>
      </c>
      <c r="B9" s="165" t="s">
        <v>1</v>
      </c>
      <c r="C9" s="71">
        <v>1</v>
      </c>
      <c r="D9" s="72" t="s">
        <v>3</v>
      </c>
      <c r="E9" s="71">
        <v>2</v>
      </c>
      <c r="F9" s="72" t="s">
        <v>3</v>
      </c>
      <c r="G9" s="71">
        <v>3</v>
      </c>
      <c r="H9" s="72" t="s">
        <v>3</v>
      </c>
      <c r="I9" s="71">
        <v>4</v>
      </c>
      <c r="J9" s="72" t="s">
        <v>3</v>
      </c>
      <c r="K9" s="71">
        <v>5</v>
      </c>
      <c r="L9" s="72" t="s">
        <v>3</v>
      </c>
      <c r="M9" s="71">
        <v>6</v>
      </c>
      <c r="N9" s="72" t="s">
        <v>3</v>
      </c>
      <c r="O9" s="71">
        <v>7</v>
      </c>
      <c r="P9" s="72" t="s">
        <v>3</v>
      </c>
      <c r="Q9" s="71">
        <v>8</v>
      </c>
      <c r="R9" s="72" t="s">
        <v>3</v>
      </c>
      <c r="S9" s="71">
        <v>9</v>
      </c>
      <c r="T9" s="72" t="s">
        <v>3</v>
      </c>
      <c r="U9" s="71">
        <v>10</v>
      </c>
      <c r="V9" s="72" t="s">
        <v>3</v>
      </c>
      <c r="W9" s="71">
        <v>11</v>
      </c>
      <c r="X9" s="72" t="s">
        <v>3</v>
      </c>
      <c r="Y9" s="71">
        <v>12</v>
      </c>
      <c r="Z9" s="72" t="s">
        <v>3</v>
      </c>
      <c r="AA9" s="71">
        <v>13</v>
      </c>
      <c r="AB9" s="72" t="s">
        <v>3</v>
      </c>
      <c r="AC9" s="71">
        <v>14</v>
      </c>
      <c r="AD9" s="72" t="s">
        <v>3</v>
      </c>
      <c r="AE9" s="71">
        <v>15</v>
      </c>
      <c r="AF9" s="72" t="s">
        <v>3</v>
      </c>
      <c r="AG9" s="71">
        <v>16</v>
      </c>
      <c r="AH9" s="72" t="s">
        <v>3</v>
      </c>
      <c r="AI9" s="71">
        <v>17</v>
      </c>
      <c r="AJ9" s="72" t="s">
        <v>3</v>
      </c>
      <c r="AK9" s="71">
        <v>18</v>
      </c>
      <c r="AL9" s="72" t="s">
        <v>3</v>
      </c>
      <c r="AM9" s="71">
        <v>19</v>
      </c>
      <c r="AN9" s="72" t="s">
        <v>3</v>
      </c>
      <c r="AO9" s="71">
        <v>20</v>
      </c>
      <c r="AP9" s="72" t="s">
        <v>3</v>
      </c>
      <c r="AQ9" s="71">
        <v>21</v>
      </c>
      <c r="AR9" s="72" t="s">
        <v>3</v>
      </c>
      <c r="AS9" s="71">
        <v>22</v>
      </c>
      <c r="AT9" s="72" t="s">
        <v>3</v>
      </c>
      <c r="AU9" s="71">
        <v>23</v>
      </c>
      <c r="AV9" s="72" t="s">
        <v>3</v>
      </c>
      <c r="AW9" s="71">
        <v>24</v>
      </c>
      <c r="AX9" s="72" t="s">
        <v>3</v>
      </c>
      <c r="AY9" s="71">
        <v>25</v>
      </c>
      <c r="AZ9" s="72" t="s">
        <v>3</v>
      </c>
      <c r="BA9" s="71">
        <v>26</v>
      </c>
      <c r="BB9" s="72" t="s">
        <v>3</v>
      </c>
      <c r="BC9" s="71">
        <v>27</v>
      </c>
      <c r="BD9" s="72" t="s">
        <v>3</v>
      </c>
      <c r="BE9" s="71">
        <v>28</v>
      </c>
      <c r="BF9" s="72" t="s">
        <v>3</v>
      </c>
      <c r="BG9" s="71">
        <v>29</v>
      </c>
      <c r="BH9" s="72" t="s">
        <v>3</v>
      </c>
      <c r="BI9" s="71">
        <v>30</v>
      </c>
      <c r="BJ9" s="72" t="s">
        <v>3</v>
      </c>
      <c r="BK9" s="71">
        <v>31</v>
      </c>
      <c r="BL9" s="72" t="s">
        <v>3</v>
      </c>
      <c r="BM9" s="71">
        <v>32</v>
      </c>
      <c r="BN9" s="72" t="s">
        <v>3</v>
      </c>
      <c r="BO9" s="71">
        <v>33</v>
      </c>
      <c r="BP9" s="72" t="s">
        <v>3</v>
      </c>
      <c r="BQ9" s="71">
        <v>34</v>
      </c>
      <c r="BR9" s="73" t="s">
        <v>3</v>
      </c>
      <c r="BS9" s="82" t="s">
        <v>27</v>
      </c>
      <c r="BT9" s="83" t="s">
        <v>14</v>
      </c>
      <c r="BU9" s="82" t="s">
        <v>27</v>
      </c>
      <c r="BV9" s="83" t="s">
        <v>14</v>
      </c>
    </row>
    <row r="10" spans="1:74" ht="24" x14ac:dyDescent="0.25">
      <c r="A10" s="26">
        <v>1</v>
      </c>
      <c r="B10" s="161" t="s">
        <v>44</v>
      </c>
      <c r="C10" s="124">
        <v>3</v>
      </c>
      <c r="D10" s="125">
        <v>3</v>
      </c>
      <c r="E10" s="124">
        <v>3</v>
      </c>
      <c r="F10" s="125">
        <v>1</v>
      </c>
      <c r="G10" s="124">
        <v>3</v>
      </c>
      <c r="H10" s="125">
        <v>1</v>
      </c>
      <c r="I10" s="124">
        <v>1</v>
      </c>
      <c r="J10" s="125">
        <v>1</v>
      </c>
      <c r="K10" s="124">
        <v>1</v>
      </c>
      <c r="L10" s="125">
        <v>2</v>
      </c>
      <c r="M10" s="126">
        <v>1</v>
      </c>
      <c r="N10" s="127">
        <v>2</v>
      </c>
      <c r="O10" s="124">
        <v>1</v>
      </c>
      <c r="P10" s="125">
        <v>0</v>
      </c>
      <c r="Q10" s="126">
        <v>3</v>
      </c>
      <c r="R10" s="127">
        <v>0</v>
      </c>
      <c r="S10" s="124">
        <v>3</v>
      </c>
      <c r="T10" s="125">
        <v>2</v>
      </c>
      <c r="U10" s="126">
        <v>2</v>
      </c>
      <c r="V10" s="127">
        <v>1</v>
      </c>
      <c r="W10" s="124">
        <v>1</v>
      </c>
      <c r="X10" s="125">
        <v>3</v>
      </c>
      <c r="Y10" s="126">
        <v>3</v>
      </c>
      <c r="Z10" s="127">
        <v>3</v>
      </c>
      <c r="AA10" s="124">
        <v>2</v>
      </c>
      <c r="AB10" s="125">
        <v>3</v>
      </c>
      <c r="AC10" s="126">
        <v>2</v>
      </c>
      <c r="AD10" s="127">
        <v>1</v>
      </c>
      <c r="AE10" s="124">
        <v>1</v>
      </c>
      <c r="AF10" s="125">
        <v>0</v>
      </c>
      <c r="AG10" s="126">
        <v>3</v>
      </c>
      <c r="AH10" s="127">
        <v>0</v>
      </c>
      <c r="AI10" s="124">
        <v>3</v>
      </c>
      <c r="AJ10" s="125">
        <v>2</v>
      </c>
      <c r="AK10" s="126">
        <v>2</v>
      </c>
      <c r="AL10" s="127">
        <v>1</v>
      </c>
      <c r="AM10" s="124">
        <v>1</v>
      </c>
      <c r="AN10" s="125">
        <v>0</v>
      </c>
      <c r="AO10" s="126">
        <v>3</v>
      </c>
      <c r="AP10" s="127">
        <v>0</v>
      </c>
      <c r="AQ10" s="124">
        <v>3</v>
      </c>
      <c r="AR10" s="125">
        <v>2</v>
      </c>
      <c r="AS10" s="126">
        <v>2</v>
      </c>
      <c r="AT10" s="127">
        <v>1</v>
      </c>
      <c r="AU10" s="124">
        <v>1</v>
      </c>
      <c r="AV10" s="125">
        <v>0</v>
      </c>
      <c r="AW10" s="126">
        <v>3</v>
      </c>
      <c r="AX10" s="127">
        <v>0</v>
      </c>
      <c r="AY10" s="124">
        <v>3</v>
      </c>
      <c r="AZ10" s="125">
        <v>2</v>
      </c>
      <c r="BA10" s="126">
        <v>2</v>
      </c>
      <c r="BB10" s="127">
        <v>1</v>
      </c>
      <c r="BC10" s="124">
        <v>1</v>
      </c>
      <c r="BD10" s="125">
        <v>0</v>
      </c>
      <c r="BE10" s="126">
        <v>3</v>
      </c>
      <c r="BF10" s="127">
        <v>0</v>
      </c>
      <c r="BG10" s="124">
        <v>3</v>
      </c>
      <c r="BH10" s="125">
        <v>2</v>
      </c>
      <c r="BI10" s="126">
        <v>2</v>
      </c>
      <c r="BJ10" s="127">
        <v>1</v>
      </c>
      <c r="BK10" s="124">
        <v>1</v>
      </c>
      <c r="BL10" s="125">
        <v>0</v>
      </c>
      <c r="BM10" s="126">
        <v>3</v>
      </c>
      <c r="BN10" s="127">
        <v>2</v>
      </c>
      <c r="BO10" s="126">
        <v>2</v>
      </c>
      <c r="BP10" s="125">
        <v>1</v>
      </c>
      <c r="BQ10" s="126">
        <v>2</v>
      </c>
      <c r="BR10" s="128">
        <v>1</v>
      </c>
      <c r="BS10" s="121">
        <f>C10+E10+G10+I10+K10+M10+O10+Q10+S10+U10+W10+Y10+AA10+AC10+AE10+AG10+AI10+AK10+AM10+AO10+AQ10+AS10+AU10+AW10+AY10+BA10+BC10+BE10+BG10+BI10+BK10+BM10+BO10+BQ10</f>
        <v>73</v>
      </c>
      <c r="BT10" s="121">
        <f>D10+F10+H10+J10+N10+P10+R10+V10+T10+X10+Z10+AB10+AD10+AF10+AH10+AJ10+AL10+AN10+AP10+AR10+AT10+AV10+AX10+AZ10+BB10+BD10+BF10+BH10+BJ10+BL10+BN10+BP10+BR10</f>
        <v>37</v>
      </c>
      <c r="BU10" s="79">
        <f>BS10/($C$3*$V$6)</f>
        <v>0.71568627450980393</v>
      </c>
      <c r="BV10" s="76">
        <f>BT10/($C$3*$V$6)</f>
        <v>0.36274509803921567</v>
      </c>
    </row>
    <row r="11" spans="1:74" x14ac:dyDescent="0.25">
      <c r="A11" s="26">
        <v>2</v>
      </c>
      <c r="B11" s="161" t="s">
        <v>45</v>
      </c>
      <c r="C11" s="129">
        <v>3</v>
      </c>
      <c r="D11" s="130">
        <v>3</v>
      </c>
      <c r="E11" s="129">
        <v>3</v>
      </c>
      <c r="F11" s="130">
        <v>1</v>
      </c>
      <c r="G11" s="129">
        <v>2</v>
      </c>
      <c r="H11" s="130">
        <v>1</v>
      </c>
      <c r="I11" s="129">
        <v>2</v>
      </c>
      <c r="J11" s="130">
        <v>1</v>
      </c>
      <c r="K11" s="129">
        <v>1</v>
      </c>
      <c r="L11" s="130">
        <v>2</v>
      </c>
      <c r="M11" s="131">
        <v>1</v>
      </c>
      <c r="N11" s="132">
        <v>2</v>
      </c>
      <c r="O11" s="129">
        <v>1</v>
      </c>
      <c r="P11" s="130">
        <v>0</v>
      </c>
      <c r="Q11" s="131">
        <v>3</v>
      </c>
      <c r="R11" s="132">
        <v>0</v>
      </c>
      <c r="S11" s="129">
        <v>3</v>
      </c>
      <c r="T11" s="130">
        <v>2</v>
      </c>
      <c r="U11" s="131">
        <v>2</v>
      </c>
      <c r="V11" s="132">
        <v>3</v>
      </c>
      <c r="W11" s="129">
        <v>1</v>
      </c>
      <c r="X11" s="130">
        <v>3</v>
      </c>
      <c r="Y11" s="131">
        <v>3</v>
      </c>
      <c r="Z11" s="132">
        <v>3</v>
      </c>
      <c r="AA11" s="129">
        <v>2</v>
      </c>
      <c r="AB11" s="130">
        <v>3</v>
      </c>
      <c r="AC11" s="131">
        <v>2</v>
      </c>
      <c r="AD11" s="132">
        <v>1</v>
      </c>
      <c r="AE11" s="129">
        <v>1</v>
      </c>
      <c r="AF11" s="130">
        <v>0</v>
      </c>
      <c r="AG11" s="131">
        <v>3</v>
      </c>
      <c r="AH11" s="132">
        <v>0</v>
      </c>
      <c r="AI11" s="129">
        <v>3</v>
      </c>
      <c r="AJ11" s="130">
        <v>2</v>
      </c>
      <c r="AK11" s="131">
        <v>2</v>
      </c>
      <c r="AL11" s="132">
        <v>1</v>
      </c>
      <c r="AM11" s="129">
        <v>1</v>
      </c>
      <c r="AN11" s="130">
        <v>0</v>
      </c>
      <c r="AO11" s="131">
        <v>3</v>
      </c>
      <c r="AP11" s="132">
        <v>0</v>
      </c>
      <c r="AQ11" s="129">
        <v>3</v>
      </c>
      <c r="AR11" s="130">
        <v>2</v>
      </c>
      <c r="AS11" s="131">
        <v>2</v>
      </c>
      <c r="AT11" s="132">
        <v>1</v>
      </c>
      <c r="AU11" s="129">
        <v>1</v>
      </c>
      <c r="AV11" s="130">
        <v>0</v>
      </c>
      <c r="AW11" s="131">
        <v>3</v>
      </c>
      <c r="AX11" s="132">
        <v>0</v>
      </c>
      <c r="AY11" s="129">
        <v>3</v>
      </c>
      <c r="AZ11" s="130">
        <v>2</v>
      </c>
      <c r="BA11" s="131">
        <v>2</v>
      </c>
      <c r="BB11" s="132">
        <v>1</v>
      </c>
      <c r="BC11" s="129">
        <v>1</v>
      </c>
      <c r="BD11" s="130">
        <v>0</v>
      </c>
      <c r="BE11" s="131">
        <v>3</v>
      </c>
      <c r="BF11" s="132">
        <v>0</v>
      </c>
      <c r="BG11" s="129">
        <v>3</v>
      </c>
      <c r="BH11" s="130">
        <v>2</v>
      </c>
      <c r="BI11" s="131">
        <v>2</v>
      </c>
      <c r="BJ11" s="132">
        <v>1</v>
      </c>
      <c r="BK11" s="129">
        <v>1</v>
      </c>
      <c r="BL11" s="130">
        <v>0</v>
      </c>
      <c r="BM11" s="131">
        <v>3</v>
      </c>
      <c r="BN11" s="132">
        <v>3</v>
      </c>
      <c r="BO11" s="131">
        <v>2</v>
      </c>
      <c r="BP11" s="130">
        <v>1</v>
      </c>
      <c r="BQ11" s="131">
        <v>2</v>
      </c>
      <c r="BR11" s="133">
        <v>1</v>
      </c>
      <c r="BS11" s="122">
        <f t="shared" ref="BS11:BS22" si="0">C11+E11+G11+I11+K11+M11+O11+Q11+S11+U11+W11+Y11+AA11+AC11+AE11+AG11+AI11+AK11+AM11+AO11+AQ11+AS11+AU11+AW11+AY11+BA11+BC11+BE11+BG11+BI11+BK11+BM11+BO11+BQ11</f>
        <v>73</v>
      </c>
      <c r="BT11" s="122">
        <f>D11+F11+H11+J11+L11+N11+P11+R11+T11+V11+X11+Z11+AB11+AD11+AF11+AH11+AJ11+AL11+AN11+AP11+AR11+AT11+AV11+AX11+AZ11+BB11+BD11+BF11+BH11+BJ11+BL11+BN11+BP11+BR11</f>
        <v>42</v>
      </c>
      <c r="BU11" s="79">
        <f t="shared" ref="BU11:BU22" si="1">BS11/($C$3*$V$6)</f>
        <v>0.71568627450980393</v>
      </c>
      <c r="BV11" s="76">
        <f t="shared" ref="BV11:BV22" si="2">BT11/($C$3*$V$6)</f>
        <v>0.41176470588235292</v>
      </c>
    </row>
    <row r="12" spans="1:74" ht="24" x14ac:dyDescent="0.25">
      <c r="A12" s="26">
        <v>3</v>
      </c>
      <c r="B12" s="161" t="s">
        <v>46</v>
      </c>
      <c r="C12" s="129">
        <v>3</v>
      </c>
      <c r="D12" s="130">
        <v>3</v>
      </c>
      <c r="E12" s="129">
        <v>3</v>
      </c>
      <c r="F12" s="130">
        <v>1</v>
      </c>
      <c r="G12" s="129">
        <v>3</v>
      </c>
      <c r="H12" s="130">
        <v>1</v>
      </c>
      <c r="I12" s="129">
        <v>1</v>
      </c>
      <c r="J12" s="130">
        <v>1</v>
      </c>
      <c r="K12" s="129">
        <v>1</v>
      </c>
      <c r="L12" s="130">
        <v>2</v>
      </c>
      <c r="M12" s="131">
        <v>1</v>
      </c>
      <c r="N12" s="132">
        <v>2</v>
      </c>
      <c r="O12" s="129">
        <v>1</v>
      </c>
      <c r="P12" s="130">
        <v>0</v>
      </c>
      <c r="Q12" s="131">
        <v>3</v>
      </c>
      <c r="R12" s="132">
        <v>0</v>
      </c>
      <c r="S12" s="129">
        <v>3</v>
      </c>
      <c r="T12" s="130">
        <v>2</v>
      </c>
      <c r="U12" s="131">
        <v>2</v>
      </c>
      <c r="V12" s="132">
        <v>3</v>
      </c>
      <c r="W12" s="129">
        <v>1</v>
      </c>
      <c r="X12" s="130">
        <v>3</v>
      </c>
      <c r="Y12" s="131">
        <v>3</v>
      </c>
      <c r="Z12" s="132">
        <v>3</v>
      </c>
      <c r="AA12" s="129">
        <v>2</v>
      </c>
      <c r="AB12" s="130">
        <v>3</v>
      </c>
      <c r="AC12" s="131">
        <v>2</v>
      </c>
      <c r="AD12" s="132">
        <v>1</v>
      </c>
      <c r="AE12" s="129">
        <v>1</v>
      </c>
      <c r="AF12" s="130">
        <v>0</v>
      </c>
      <c r="AG12" s="131">
        <v>3</v>
      </c>
      <c r="AH12" s="132">
        <v>0</v>
      </c>
      <c r="AI12" s="129">
        <v>3</v>
      </c>
      <c r="AJ12" s="130">
        <v>2</v>
      </c>
      <c r="AK12" s="131">
        <v>2</v>
      </c>
      <c r="AL12" s="132">
        <v>1</v>
      </c>
      <c r="AM12" s="129">
        <v>1</v>
      </c>
      <c r="AN12" s="130">
        <v>0</v>
      </c>
      <c r="AO12" s="131">
        <v>3</v>
      </c>
      <c r="AP12" s="132">
        <v>0</v>
      </c>
      <c r="AQ12" s="129">
        <v>3</v>
      </c>
      <c r="AR12" s="130">
        <v>2</v>
      </c>
      <c r="AS12" s="131">
        <v>2</v>
      </c>
      <c r="AT12" s="132">
        <v>1</v>
      </c>
      <c r="AU12" s="129">
        <v>1</v>
      </c>
      <c r="AV12" s="130">
        <v>0</v>
      </c>
      <c r="AW12" s="131">
        <v>3</v>
      </c>
      <c r="AX12" s="132">
        <v>0</v>
      </c>
      <c r="AY12" s="129">
        <v>3</v>
      </c>
      <c r="AZ12" s="130">
        <v>2</v>
      </c>
      <c r="BA12" s="131">
        <v>2</v>
      </c>
      <c r="BB12" s="132">
        <v>1</v>
      </c>
      <c r="BC12" s="129">
        <v>1</v>
      </c>
      <c r="BD12" s="130">
        <v>0</v>
      </c>
      <c r="BE12" s="131">
        <v>3</v>
      </c>
      <c r="BF12" s="132">
        <v>0</v>
      </c>
      <c r="BG12" s="129">
        <v>3</v>
      </c>
      <c r="BH12" s="130">
        <v>2</v>
      </c>
      <c r="BI12" s="131">
        <v>2</v>
      </c>
      <c r="BJ12" s="132">
        <v>1</v>
      </c>
      <c r="BK12" s="129">
        <v>1</v>
      </c>
      <c r="BL12" s="130">
        <v>0</v>
      </c>
      <c r="BM12" s="131">
        <v>3</v>
      </c>
      <c r="BN12" s="132">
        <v>3</v>
      </c>
      <c r="BO12" s="131">
        <v>2</v>
      </c>
      <c r="BP12" s="130">
        <v>1</v>
      </c>
      <c r="BQ12" s="131">
        <v>2</v>
      </c>
      <c r="BR12" s="133">
        <v>1</v>
      </c>
      <c r="BS12" s="122">
        <f t="shared" si="0"/>
        <v>73</v>
      </c>
      <c r="BT12" s="122">
        <f t="shared" ref="BT12:BT22" si="3">D12+F12+H12+J12+L12+N12+P12+R12+T12+V12+X12+Z12+AB12+AD12+AF12+AH12+AJ12+AL12+AN12+AP12+AR12+AT12+AV12+AX12+AZ12+BB12+BD12+BF12+BH12+BJ12+BL12+BN12+BP12+BR12</f>
        <v>42</v>
      </c>
      <c r="BU12" s="79">
        <f t="shared" si="1"/>
        <v>0.71568627450980393</v>
      </c>
      <c r="BV12" s="76">
        <f t="shared" si="2"/>
        <v>0.41176470588235292</v>
      </c>
    </row>
    <row r="13" spans="1:74" ht="36" x14ac:dyDescent="0.25">
      <c r="A13" s="26">
        <v>4</v>
      </c>
      <c r="B13" s="161" t="s">
        <v>82</v>
      </c>
      <c r="C13" s="129">
        <v>3</v>
      </c>
      <c r="D13" s="130">
        <v>3</v>
      </c>
      <c r="E13" s="129">
        <v>1</v>
      </c>
      <c r="F13" s="130">
        <v>1</v>
      </c>
      <c r="G13" s="129">
        <v>1</v>
      </c>
      <c r="H13" s="130">
        <v>1</v>
      </c>
      <c r="I13" s="129">
        <v>1</v>
      </c>
      <c r="J13" s="130">
        <v>1</v>
      </c>
      <c r="K13" s="129">
        <v>1</v>
      </c>
      <c r="L13" s="130">
        <v>2</v>
      </c>
      <c r="M13" s="131">
        <v>1</v>
      </c>
      <c r="N13" s="132">
        <v>2</v>
      </c>
      <c r="O13" s="129">
        <v>1</v>
      </c>
      <c r="P13" s="130">
        <v>0</v>
      </c>
      <c r="Q13" s="131">
        <v>3</v>
      </c>
      <c r="R13" s="132">
        <v>0</v>
      </c>
      <c r="S13" s="129">
        <v>3</v>
      </c>
      <c r="T13" s="130">
        <v>2</v>
      </c>
      <c r="U13" s="131">
        <v>2</v>
      </c>
      <c r="V13" s="132">
        <v>2</v>
      </c>
      <c r="W13" s="129">
        <v>1</v>
      </c>
      <c r="X13" s="130">
        <v>3</v>
      </c>
      <c r="Y13" s="131">
        <v>3</v>
      </c>
      <c r="Z13" s="132">
        <v>3</v>
      </c>
      <c r="AA13" s="129">
        <v>2</v>
      </c>
      <c r="AB13" s="130">
        <v>3</v>
      </c>
      <c r="AC13" s="131">
        <v>2</v>
      </c>
      <c r="AD13" s="132">
        <v>1</v>
      </c>
      <c r="AE13" s="129">
        <v>1</v>
      </c>
      <c r="AF13" s="130">
        <v>0</v>
      </c>
      <c r="AG13" s="131">
        <v>3</v>
      </c>
      <c r="AH13" s="132">
        <v>0</v>
      </c>
      <c r="AI13" s="129">
        <v>3</v>
      </c>
      <c r="AJ13" s="130">
        <v>2</v>
      </c>
      <c r="AK13" s="131">
        <v>2</v>
      </c>
      <c r="AL13" s="132">
        <v>1</v>
      </c>
      <c r="AM13" s="129">
        <v>1</v>
      </c>
      <c r="AN13" s="130">
        <v>0</v>
      </c>
      <c r="AO13" s="131">
        <v>3</v>
      </c>
      <c r="AP13" s="132">
        <v>0</v>
      </c>
      <c r="AQ13" s="129">
        <v>3</v>
      </c>
      <c r="AR13" s="130">
        <v>2</v>
      </c>
      <c r="AS13" s="131">
        <v>2</v>
      </c>
      <c r="AT13" s="132">
        <v>1</v>
      </c>
      <c r="AU13" s="129">
        <v>1</v>
      </c>
      <c r="AV13" s="130">
        <v>0</v>
      </c>
      <c r="AW13" s="131">
        <v>3</v>
      </c>
      <c r="AX13" s="132">
        <v>0</v>
      </c>
      <c r="AY13" s="129">
        <v>3</v>
      </c>
      <c r="AZ13" s="130">
        <v>2</v>
      </c>
      <c r="BA13" s="131">
        <v>2</v>
      </c>
      <c r="BB13" s="132">
        <v>1</v>
      </c>
      <c r="BC13" s="129">
        <v>1</v>
      </c>
      <c r="BD13" s="130">
        <v>0</v>
      </c>
      <c r="BE13" s="131">
        <v>3</v>
      </c>
      <c r="BF13" s="132">
        <v>0</v>
      </c>
      <c r="BG13" s="129">
        <v>3</v>
      </c>
      <c r="BH13" s="130">
        <v>2</v>
      </c>
      <c r="BI13" s="131">
        <v>2</v>
      </c>
      <c r="BJ13" s="132">
        <v>1</v>
      </c>
      <c r="BK13" s="129">
        <v>1</v>
      </c>
      <c r="BL13" s="130">
        <v>0</v>
      </c>
      <c r="BM13" s="131">
        <v>3</v>
      </c>
      <c r="BN13" s="132">
        <v>3</v>
      </c>
      <c r="BO13" s="131">
        <v>2</v>
      </c>
      <c r="BP13" s="130">
        <v>1</v>
      </c>
      <c r="BQ13" s="131">
        <v>2</v>
      </c>
      <c r="BR13" s="133">
        <v>1</v>
      </c>
      <c r="BS13" s="122">
        <f t="shared" si="0"/>
        <v>69</v>
      </c>
      <c r="BT13" s="122">
        <f t="shared" si="3"/>
        <v>41</v>
      </c>
      <c r="BU13" s="79">
        <f t="shared" si="1"/>
        <v>0.67647058823529416</v>
      </c>
      <c r="BV13" s="76">
        <f t="shared" si="2"/>
        <v>0.40196078431372551</v>
      </c>
    </row>
    <row r="14" spans="1:74" ht="36" x14ac:dyDescent="0.25">
      <c r="A14" s="26">
        <v>5</v>
      </c>
      <c r="B14" s="161" t="s">
        <v>83</v>
      </c>
      <c r="C14" s="129">
        <v>3</v>
      </c>
      <c r="D14" s="130">
        <v>3</v>
      </c>
      <c r="E14" s="129">
        <v>2</v>
      </c>
      <c r="F14" s="130">
        <v>1</v>
      </c>
      <c r="G14" s="129">
        <v>2</v>
      </c>
      <c r="H14" s="130">
        <v>3</v>
      </c>
      <c r="I14" s="129">
        <v>1</v>
      </c>
      <c r="J14" s="130">
        <v>1</v>
      </c>
      <c r="K14" s="129">
        <v>1</v>
      </c>
      <c r="L14" s="130">
        <v>2</v>
      </c>
      <c r="M14" s="131">
        <v>1</v>
      </c>
      <c r="N14" s="132">
        <v>2</v>
      </c>
      <c r="O14" s="129">
        <v>1</v>
      </c>
      <c r="P14" s="130">
        <v>0</v>
      </c>
      <c r="Q14" s="131">
        <v>3</v>
      </c>
      <c r="R14" s="132">
        <v>0</v>
      </c>
      <c r="S14" s="129">
        <v>3</v>
      </c>
      <c r="T14" s="130">
        <v>2</v>
      </c>
      <c r="U14" s="131">
        <v>2</v>
      </c>
      <c r="V14" s="132">
        <v>1</v>
      </c>
      <c r="W14" s="129">
        <v>1</v>
      </c>
      <c r="X14" s="130">
        <v>3</v>
      </c>
      <c r="Y14" s="131">
        <v>3</v>
      </c>
      <c r="Z14" s="132">
        <v>3</v>
      </c>
      <c r="AA14" s="129">
        <v>2</v>
      </c>
      <c r="AB14" s="130">
        <v>3</v>
      </c>
      <c r="AC14" s="131">
        <v>2</v>
      </c>
      <c r="AD14" s="132">
        <v>1</v>
      </c>
      <c r="AE14" s="129">
        <v>1</v>
      </c>
      <c r="AF14" s="130">
        <v>0</v>
      </c>
      <c r="AG14" s="131">
        <v>3</v>
      </c>
      <c r="AH14" s="132">
        <v>0</v>
      </c>
      <c r="AI14" s="129">
        <v>3</v>
      </c>
      <c r="AJ14" s="130">
        <v>2</v>
      </c>
      <c r="AK14" s="131">
        <v>2</v>
      </c>
      <c r="AL14" s="132">
        <v>1</v>
      </c>
      <c r="AM14" s="129">
        <v>1</v>
      </c>
      <c r="AN14" s="130">
        <v>0</v>
      </c>
      <c r="AO14" s="131">
        <v>3</v>
      </c>
      <c r="AP14" s="132">
        <v>0</v>
      </c>
      <c r="AQ14" s="129">
        <v>3</v>
      </c>
      <c r="AR14" s="130">
        <v>2</v>
      </c>
      <c r="AS14" s="131">
        <v>2</v>
      </c>
      <c r="AT14" s="132">
        <v>1</v>
      </c>
      <c r="AU14" s="129">
        <v>1</v>
      </c>
      <c r="AV14" s="130">
        <v>0</v>
      </c>
      <c r="AW14" s="131">
        <v>3</v>
      </c>
      <c r="AX14" s="132">
        <v>0</v>
      </c>
      <c r="AY14" s="129">
        <v>3</v>
      </c>
      <c r="AZ14" s="130">
        <v>2</v>
      </c>
      <c r="BA14" s="131">
        <v>2</v>
      </c>
      <c r="BB14" s="132">
        <v>1</v>
      </c>
      <c r="BC14" s="129">
        <v>1</v>
      </c>
      <c r="BD14" s="130">
        <v>0</v>
      </c>
      <c r="BE14" s="131">
        <v>3</v>
      </c>
      <c r="BF14" s="132">
        <v>0</v>
      </c>
      <c r="BG14" s="129">
        <v>3</v>
      </c>
      <c r="BH14" s="130">
        <v>2</v>
      </c>
      <c r="BI14" s="131">
        <v>2</v>
      </c>
      <c r="BJ14" s="132">
        <v>1</v>
      </c>
      <c r="BK14" s="129">
        <v>1</v>
      </c>
      <c r="BL14" s="130">
        <v>0</v>
      </c>
      <c r="BM14" s="131">
        <v>3</v>
      </c>
      <c r="BN14" s="132">
        <v>3</v>
      </c>
      <c r="BO14" s="131">
        <v>2</v>
      </c>
      <c r="BP14" s="130">
        <v>1</v>
      </c>
      <c r="BQ14" s="131">
        <v>2</v>
      </c>
      <c r="BR14" s="133">
        <v>1</v>
      </c>
      <c r="BS14" s="122">
        <f t="shared" si="0"/>
        <v>71</v>
      </c>
      <c r="BT14" s="122">
        <f t="shared" si="3"/>
        <v>42</v>
      </c>
      <c r="BU14" s="79">
        <f t="shared" si="1"/>
        <v>0.69607843137254899</v>
      </c>
      <c r="BV14" s="76">
        <f t="shared" si="2"/>
        <v>0.41176470588235292</v>
      </c>
    </row>
    <row r="15" spans="1:74" ht="24" x14ac:dyDescent="0.25">
      <c r="A15" s="26">
        <v>6</v>
      </c>
      <c r="B15" s="161" t="s">
        <v>84</v>
      </c>
      <c r="C15" s="129">
        <v>3</v>
      </c>
      <c r="D15" s="130">
        <v>3</v>
      </c>
      <c r="E15" s="129">
        <v>3</v>
      </c>
      <c r="F15" s="130">
        <v>3</v>
      </c>
      <c r="G15" s="129">
        <v>3</v>
      </c>
      <c r="H15" s="130">
        <v>3</v>
      </c>
      <c r="I15" s="129">
        <v>1</v>
      </c>
      <c r="J15" s="130">
        <v>1</v>
      </c>
      <c r="K15" s="129">
        <v>1</v>
      </c>
      <c r="L15" s="130">
        <v>2</v>
      </c>
      <c r="M15" s="131">
        <v>1</v>
      </c>
      <c r="N15" s="132">
        <v>2</v>
      </c>
      <c r="O15" s="129">
        <v>1</v>
      </c>
      <c r="P15" s="130">
        <v>0</v>
      </c>
      <c r="Q15" s="131">
        <v>3</v>
      </c>
      <c r="R15" s="132">
        <v>0</v>
      </c>
      <c r="S15" s="129">
        <v>3</v>
      </c>
      <c r="T15" s="130">
        <v>2</v>
      </c>
      <c r="U15" s="131">
        <v>2</v>
      </c>
      <c r="V15" s="132">
        <v>1</v>
      </c>
      <c r="W15" s="129">
        <v>1</v>
      </c>
      <c r="X15" s="130">
        <v>2</v>
      </c>
      <c r="Y15" s="131">
        <v>3</v>
      </c>
      <c r="Z15" s="132">
        <v>3</v>
      </c>
      <c r="AA15" s="129">
        <v>2</v>
      </c>
      <c r="AB15" s="130">
        <v>3</v>
      </c>
      <c r="AC15" s="131">
        <v>2</v>
      </c>
      <c r="AD15" s="132">
        <v>1</v>
      </c>
      <c r="AE15" s="129">
        <v>1</v>
      </c>
      <c r="AF15" s="130">
        <v>2</v>
      </c>
      <c r="AG15" s="131">
        <v>3</v>
      </c>
      <c r="AH15" s="132">
        <v>0</v>
      </c>
      <c r="AI15" s="129">
        <v>3</v>
      </c>
      <c r="AJ15" s="130">
        <v>2</v>
      </c>
      <c r="AK15" s="131">
        <v>2</v>
      </c>
      <c r="AL15" s="132">
        <v>1</v>
      </c>
      <c r="AM15" s="129">
        <v>1</v>
      </c>
      <c r="AN15" s="130">
        <v>0</v>
      </c>
      <c r="AO15" s="131">
        <v>3</v>
      </c>
      <c r="AP15" s="132">
        <v>0</v>
      </c>
      <c r="AQ15" s="129">
        <v>3</v>
      </c>
      <c r="AR15" s="130">
        <v>2</v>
      </c>
      <c r="AS15" s="131">
        <v>2</v>
      </c>
      <c r="AT15" s="132">
        <v>1</v>
      </c>
      <c r="AU15" s="129">
        <v>1</v>
      </c>
      <c r="AV15" s="130">
        <v>0</v>
      </c>
      <c r="AW15" s="131">
        <v>3</v>
      </c>
      <c r="AX15" s="132">
        <v>0</v>
      </c>
      <c r="AY15" s="129">
        <v>3</v>
      </c>
      <c r="AZ15" s="130">
        <v>2</v>
      </c>
      <c r="BA15" s="131">
        <v>2</v>
      </c>
      <c r="BB15" s="132">
        <v>1</v>
      </c>
      <c r="BC15" s="129">
        <v>1</v>
      </c>
      <c r="BD15" s="130">
        <v>0</v>
      </c>
      <c r="BE15" s="131">
        <v>3</v>
      </c>
      <c r="BF15" s="132">
        <v>0</v>
      </c>
      <c r="BG15" s="129">
        <v>3</v>
      </c>
      <c r="BH15" s="130">
        <v>2</v>
      </c>
      <c r="BI15" s="131">
        <v>2</v>
      </c>
      <c r="BJ15" s="132">
        <v>1</v>
      </c>
      <c r="BK15" s="129">
        <v>1</v>
      </c>
      <c r="BL15" s="130">
        <v>0</v>
      </c>
      <c r="BM15" s="131">
        <v>3</v>
      </c>
      <c r="BN15" s="132">
        <v>3</v>
      </c>
      <c r="BO15" s="131">
        <v>2</v>
      </c>
      <c r="BP15" s="130">
        <v>1</v>
      </c>
      <c r="BQ15" s="131">
        <v>2</v>
      </c>
      <c r="BR15" s="133">
        <v>1</v>
      </c>
      <c r="BS15" s="122">
        <f t="shared" si="0"/>
        <v>73</v>
      </c>
      <c r="BT15" s="122">
        <f t="shared" si="3"/>
        <v>45</v>
      </c>
      <c r="BU15" s="79">
        <f t="shared" si="1"/>
        <v>0.71568627450980393</v>
      </c>
      <c r="BV15" s="76">
        <f t="shared" si="2"/>
        <v>0.44117647058823528</v>
      </c>
    </row>
    <row r="16" spans="1:74" ht="14.45" x14ac:dyDescent="0.3">
      <c r="A16" s="26"/>
      <c r="B16" s="27"/>
      <c r="C16" s="129"/>
      <c r="D16" s="130"/>
      <c r="E16" s="129"/>
      <c r="F16" s="130"/>
      <c r="G16" s="129"/>
      <c r="H16" s="130"/>
      <c r="I16" s="129"/>
      <c r="J16" s="130"/>
      <c r="K16" s="129"/>
      <c r="L16" s="130"/>
      <c r="M16" s="131"/>
      <c r="N16" s="132"/>
      <c r="O16" s="129"/>
      <c r="P16" s="130"/>
      <c r="Q16" s="131"/>
      <c r="R16" s="132"/>
      <c r="S16" s="129"/>
      <c r="T16" s="130"/>
      <c r="U16" s="131"/>
      <c r="V16" s="132"/>
      <c r="W16" s="129"/>
      <c r="X16" s="130"/>
      <c r="Y16" s="131"/>
      <c r="Z16" s="132"/>
      <c r="AA16" s="129"/>
      <c r="AB16" s="130"/>
      <c r="AC16" s="131"/>
      <c r="AD16" s="132"/>
      <c r="AE16" s="129"/>
      <c r="AF16" s="130"/>
      <c r="AG16" s="131"/>
      <c r="AH16" s="132"/>
      <c r="AI16" s="129"/>
      <c r="AJ16" s="130"/>
      <c r="AK16" s="131"/>
      <c r="AL16" s="132"/>
      <c r="AM16" s="129"/>
      <c r="AN16" s="130"/>
      <c r="AO16" s="131"/>
      <c r="AP16" s="132"/>
      <c r="AQ16" s="129"/>
      <c r="AR16" s="130"/>
      <c r="AS16" s="131"/>
      <c r="AT16" s="132"/>
      <c r="AU16" s="129"/>
      <c r="AV16" s="130"/>
      <c r="AW16" s="131"/>
      <c r="AX16" s="132"/>
      <c r="AY16" s="129"/>
      <c r="AZ16" s="130"/>
      <c r="BA16" s="131"/>
      <c r="BB16" s="132"/>
      <c r="BC16" s="129"/>
      <c r="BD16" s="130"/>
      <c r="BE16" s="131"/>
      <c r="BF16" s="132"/>
      <c r="BG16" s="129"/>
      <c r="BH16" s="130"/>
      <c r="BI16" s="131"/>
      <c r="BJ16" s="132"/>
      <c r="BK16" s="129"/>
      <c r="BL16" s="130"/>
      <c r="BM16" s="131"/>
      <c r="BN16" s="132"/>
      <c r="BO16" s="131"/>
      <c r="BP16" s="130"/>
      <c r="BQ16" s="131"/>
      <c r="BR16" s="133"/>
      <c r="BS16" s="122">
        <f t="shared" si="0"/>
        <v>0</v>
      </c>
      <c r="BT16" s="122">
        <f t="shared" si="3"/>
        <v>0</v>
      </c>
      <c r="BU16" s="79">
        <f t="shared" si="1"/>
        <v>0</v>
      </c>
      <c r="BV16" s="76">
        <f t="shared" si="2"/>
        <v>0</v>
      </c>
    </row>
    <row r="17" spans="1:74" ht="14.45" x14ac:dyDescent="0.3">
      <c r="A17" s="26"/>
      <c r="B17" s="27"/>
      <c r="C17" s="129"/>
      <c r="D17" s="130"/>
      <c r="E17" s="129"/>
      <c r="F17" s="130"/>
      <c r="G17" s="129"/>
      <c r="H17" s="130"/>
      <c r="I17" s="129"/>
      <c r="J17" s="130"/>
      <c r="K17" s="129"/>
      <c r="L17" s="130"/>
      <c r="M17" s="131"/>
      <c r="N17" s="132"/>
      <c r="O17" s="129"/>
      <c r="P17" s="130"/>
      <c r="Q17" s="131"/>
      <c r="R17" s="132"/>
      <c r="S17" s="129"/>
      <c r="T17" s="130"/>
      <c r="U17" s="131"/>
      <c r="V17" s="132"/>
      <c r="W17" s="129"/>
      <c r="X17" s="130"/>
      <c r="Y17" s="131"/>
      <c r="Z17" s="132"/>
      <c r="AA17" s="129"/>
      <c r="AB17" s="130"/>
      <c r="AC17" s="131"/>
      <c r="AD17" s="132"/>
      <c r="AE17" s="129"/>
      <c r="AF17" s="130"/>
      <c r="AG17" s="131"/>
      <c r="AH17" s="132"/>
      <c r="AI17" s="129"/>
      <c r="AJ17" s="130"/>
      <c r="AK17" s="131"/>
      <c r="AL17" s="132"/>
      <c r="AM17" s="129"/>
      <c r="AN17" s="130"/>
      <c r="AO17" s="131"/>
      <c r="AP17" s="132"/>
      <c r="AQ17" s="129"/>
      <c r="AR17" s="130"/>
      <c r="AS17" s="131"/>
      <c r="AT17" s="132"/>
      <c r="AU17" s="129"/>
      <c r="AV17" s="130"/>
      <c r="AW17" s="131"/>
      <c r="AX17" s="132"/>
      <c r="AY17" s="129"/>
      <c r="AZ17" s="130"/>
      <c r="BA17" s="131"/>
      <c r="BB17" s="132"/>
      <c r="BC17" s="129"/>
      <c r="BD17" s="130"/>
      <c r="BE17" s="131"/>
      <c r="BF17" s="132"/>
      <c r="BG17" s="129"/>
      <c r="BH17" s="130"/>
      <c r="BI17" s="131"/>
      <c r="BJ17" s="132"/>
      <c r="BK17" s="129"/>
      <c r="BL17" s="130"/>
      <c r="BM17" s="131"/>
      <c r="BN17" s="132"/>
      <c r="BO17" s="131"/>
      <c r="BP17" s="130"/>
      <c r="BQ17" s="131"/>
      <c r="BR17" s="133"/>
      <c r="BS17" s="122">
        <f t="shared" si="0"/>
        <v>0</v>
      </c>
      <c r="BT17" s="122">
        <f t="shared" si="3"/>
        <v>0</v>
      </c>
      <c r="BU17" s="79">
        <f t="shared" si="1"/>
        <v>0</v>
      </c>
      <c r="BV17" s="76">
        <f t="shared" si="2"/>
        <v>0</v>
      </c>
    </row>
    <row r="18" spans="1:74" x14ac:dyDescent="0.25">
      <c r="A18" s="26"/>
      <c r="B18" s="27"/>
      <c r="C18" s="129"/>
      <c r="D18" s="130"/>
      <c r="E18" s="129"/>
      <c r="F18" s="130"/>
      <c r="G18" s="129"/>
      <c r="H18" s="130"/>
      <c r="I18" s="129"/>
      <c r="J18" s="130"/>
      <c r="K18" s="129"/>
      <c r="L18" s="130"/>
      <c r="M18" s="131"/>
      <c r="N18" s="132"/>
      <c r="O18" s="129"/>
      <c r="P18" s="130"/>
      <c r="Q18" s="131"/>
      <c r="R18" s="132"/>
      <c r="S18" s="129"/>
      <c r="T18" s="130"/>
      <c r="U18" s="131"/>
      <c r="V18" s="132"/>
      <c r="W18" s="129"/>
      <c r="X18" s="130"/>
      <c r="Y18" s="131"/>
      <c r="Z18" s="132"/>
      <c r="AA18" s="129"/>
      <c r="AB18" s="130"/>
      <c r="AC18" s="131"/>
      <c r="AD18" s="132"/>
      <c r="AE18" s="129"/>
      <c r="AF18" s="130"/>
      <c r="AG18" s="131"/>
      <c r="AH18" s="132"/>
      <c r="AI18" s="129"/>
      <c r="AJ18" s="130"/>
      <c r="AK18" s="131"/>
      <c r="AL18" s="132"/>
      <c r="AM18" s="129"/>
      <c r="AN18" s="130"/>
      <c r="AO18" s="131"/>
      <c r="AP18" s="132"/>
      <c r="AQ18" s="129"/>
      <c r="AR18" s="130"/>
      <c r="AS18" s="131"/>
      <c r="AT18" s="132"/>
      <c r="AU18" s="129"/>
      <c r="AV18" s="130"/>
      <c r="AW18" s="131"/>
      <c r="AX18" s="132"/>
      <c r="AY18" s="129"/>
      <c r="AZ18" s="130"/>
      <c r="BA18" s="131"/>
      <c r="BB18" s="132"/>
      <c r="BC18" s="129"/>
      <c r="BD18" s="130"/>
      <c r="BE18" s="131"/>
      <c r="BF18" s="132"/>
      <c r="BG18" s="129"/>
      <c r="BH18" s="130"/>
      <c r="BI18" s="131"/>
      <c r="BJ18" s="132"/>
      <c r="BK18" s="129"/>
      <c r="BL18" s="130"/>
      <c r="BM18" s="131"/>
      <c r="BN18" s="132"/>
      <c r="BO18" s="131"/>
      <c r="BP18" s="130"/>
      <c r="BQ18" s="131"/>
      <c r="BR18" s="133"/>
      <c r="BS18" s="122">
        <f t="shared" si="0"/>
        <v>0</v>
      </c>
      <c r="BT18" s="122">
        <f t="shared" si="3"/>
        <v>0</v>
      </c>
      <c r="BU18" s="79">
        <f t="shared" si="1"/>
        <v>0</v>
      </c>
      <c r="BV18" s="76">
        <f t="shared" si="2"/>
        <v>0</v>
      </c>
    </row>
    <row r="19" spans="1:74" x14ac:dyDescent="0.25">
      <c r="A19" s="26"/>
      <c r="B19" s="27"/>
      <c r="C19" s="129"/>
      <c r="D19" s="130"/>
      <c r="E19" s="129"/>
      <c r="F19" s="130"/>
      <c r="G19" s="129"/>
      <c r="H19" s="130"/>
      <c r="I19" s="129"/>
      <c r="J19" s="130"/>
      <c r="K19" s="129"/>
      <c r="L19" s="130"/>
      <c r="M19" s="131"/>
      <c r="N19" s="132"/>
      <c r="O19" s="129"/>
      <c r="P19" s="130"/>
      <c r="Q19" s="131"/>
      <c r="R19" s="132"/>
      <c r="S19" s="129"/>
      <c r="T19" s="130"/>
      <c r="U19" s="131"/>
      <c r="V19" s="132"/>
      <c r="W19" s="129"/>
      <c r="X19" s="130"/>
      <c r="Y19" s="131"/>
      <c r="Z19" s="132"/>
      <c r="AA19" s="129"/>
      <c r="AB19" s="130"/>
      <c r="AC19" s="131"/>
      <c r="AD19" s="132"/>
      <c r="AE19" s="129"/>
      <c r="AF19" s="130"/>
      <c r="AG19" s="131"/>
      <c r="AH19" s="132"/>
      <c r="AI19" s="129"/>
      <c r="AJ19" s="130"/>
      <c r="AK19" s="131"/>
      <c r="AL19" s="132"/>
      <c r="AM19" s="129"/>
      <c r="AN19" s="130"/>
      <c r="AO19" s="131"/>
      <c r="AP19" s="132"/>
      <c r="AQ19" s="129"/>
      <c r="AR19" s="130"/>
      <c r="AS19" s="131"/>
      <c r="AT19" s="132"/>
      <c r="AU19" s="129"/>
      <c r="AV19" s="130"/>
      <c r="AW19" s="131"/>
      <c r="AX19" s="132"/>
      <c r="AY19" s="129"/>
      <c r="AZ19" s="130"/>
      <c r="BA19" s="131"/>
      <c r="BB19" s="132"/>
      <c r="BC19" s="129"/>
      <c r="BD19" s="130"/>
      <c r="BE19" s="131"/>
      <c r="BF19" s="132"/>
      <c r="BG19" s="129"/>
      <c r="BH19" s="130"/>
      <c r="BI19" s="131"/>
      <c r="BJ19" s="132"/>
      <c r="BK19" s="129"/>
      <c r="BL19" s="130"/>
      <c r="BM19" s="131"/>
      <c r="BN19" s="132"/>
      <c r="BO19" s="131"/>
      <c r="BP19" s="130"/>
      <c r="BQ19" s="131"/>
      <c r="BR19" s="133"/>
      <c r="BS19" s="122">
        <f t="shared" si="0"/>
        <v>0</v>
      </c>
      <c r="BT19" s="122">
        <f t="shared" si="3"/>
        <v>0</v>
      </c>
      <c r="BU19" s="79">
        <f t="shared" si="1"/>
        <v>0</v>
      </c>
      <c r="BV19" s="76">
        <f t="shared" si="2"/>
        <v>0</v>
      </c>
    </row>
    <row r="20" spans="1:74" x14ac:dyDescent="0.25">
      <c r="A20" s="26"/>
      <c r="B20" s="27"/>
      <c r="C20" s="129"/>
      <c r="D20" s="130"/>
      <c r="E20" s="129"/>
      <c r="F20" s="130"/>
      <c r="G20" s="129"/>
      <c r="H20" s="130"/>
      <c r="I20" s="129"/>
      <c r="J20" s="130"/>
      <c r="K20" s="129"/>
      <c r="L20" s="130"/>
      <c r="M20" s="131"/>
      <c r="N20" s="132"/>
      <c r="O20" s="129"/>
      <c r="P20" s="130"/>
      <c r="Q20" s="131"/>
      <c r="R20" s="132"/>
      <c r="S20" s="129"/>
      <c r="T20" s="130"/>
      <c r="U20" s="131"/>
      <c r="V20" s="132"/>
      <c r="W20" s="129"/>
      <c r="X20" s="130"/>
      <c r="Y20" s="131"/>
      <c r="Z20" s="132"/>
      <c r="AA20" s="129"/>
      <c r="AB20" s="130"/>
      <c r="AC20" s="131"/>
      <c r="AD20" s="132"/>
      <c r="AE20" s="129"/>
      <c r="AF20" s="130"/>
      <c r="AG20" s="131"/>
      <c r="AH20" s="132"/>
      <c r="AI20" s="129"/>
      <c r="AJ20" s="130"/>
      <c r="AK20" s="131"/>
      <c r="AL20" s="132"/>
      <c r="AM20" s="129"/>
      <c r="AN20" s="130"/>
      <c r="AO20" s="131"/>
      <c r="AP20" s="132"/>
      <c r="AQ20" s="129"/>
      <c r="AR20" s="130"/>
      <c r="AS20" s="131"/>
      <c r="AT20" s="132"/>
      <c r="AU20" s="129"/>
      <c r="AV20" s="130"/>
      <c r="AW20" s="131"/>
      <c r="AX20" s="132"/>
      <c r="AY20" s="129"/>
      <c r="AZ20" s="130"/>
      <c r="BA20" s="131"/>
      <c r="BB20" s="132"/>
      <c r="BC20" s="129"/>
      <c r="BD20" s="130"/>
      <c r="BE20" s="131"/>
      <c r="BF20" s="132"/>
      <c r="BG20" s="129"/>
      <c r="BH20" s="130"/>
      <c r="BI20" s="131"/>
      <c r="BJ20" s="132"/>
      <c r="BK20" s="129"/>
      <c r="BL20" s="130"/>
      <c r="BM20" s="131"/>
      <c r="BN20" s="132"/>
      <c r="BO20" s="131"/>
      <c r="BP20" s="130"/>
      <c r="BQ20" s="131"/>
      <c r="BR20" s="133"/>
      <c r="BS20" s="122">
        <f t="shared" si="0"/>
        <v>0</v>
      </c>
      <c r="BT20" s="122">
        <f t="shared" si="3"/>
        <v>0</v>
      </c>
      <c r="BU20" s="79">
        <f t="shared" si="1"/>
        <v>0</v>
      </c>
      <c r="BV20" s="76">
        <f t="shared" si="2"/>
        <v>0</v>
      </c>
    </row>
    <row r="21" spans="1:74" x14ac:dyDescent="0.25">
      <c r="A21" s="26"/>
      <c r="B21" s="27"/>
      <c r="C21" s="129"/>
      <c r="D21" s="130"/>
      <c r="E21" s="129"/>
      <c r="F21" s="130"/>
      <c r="G21" s="129"/>
      <c r="H21" s="130"/>
      <c r="I21" s="129"/>
      <c r="J21" s="130"/>
      <c r="K21" s="129"/>
      <c r="L21" s="130"/>
      <c r="M21" s="131"/>
      <c r="N21" s="132"/>
      <c r="O21" s="129"/>
      <c r="P21" s="130"/>
      <c r="Q21" s="131"/>
      <c r="R21" s="132"/>
      <c r="S21" s="129"/>
      <c r="T21" s="130"/>
      <c r="U21" s="131"/>
      <c r="V21" s="132"/>
      <c r="W21" s="129"/>
      <c r="X21" s="130"/>
      <c r="Y21" s="131"/>
      <c r="Z21" s="132"/>
      <c r="AA21" s="129"/>
      <c r="AB21" s="130"/>
      <c r="AC21" s="131"/>
      <c r="AD21" s="132"/>
      <c r="AE21" s="129"/>
      <c r="AF21" s="130"/>
      <c r="AG21" s="131"/>
      <c r="AH21" s="132"/>
      <c r="AI21" s="129"/>
      <c r="AJ21" s="130"/>
      <c r="AK21" s="131"/>
      <c r="AL21" s="132"/>
      <c r="AM21" s="129"/>
      <c r="AN21" s="130"/>
      <c r="AO21" s="131"/>
      <c r="AP21" s="132"/>
      <c r="AQ21" s="129"/>
      <c r="AR21" s="130"/>
      <c r="AS21" s="131"/>
      <c r="AT21" s="132"/>
      <c r="AU21" s="129"/>
      <c r="AV21" s="130"/>
      <c r="AW21" s="131"/>
      <c r="AX21" s="132"/>
      <c r="AY21" s="129"/>
      <c r="AZ21" s="130"/>
      <c r="BA21" s="131"/>
      <c r="BB21" s="132"/>
      <c r="BC21" s="129"/>
      <c r="BD21" s="130"/>
      <c r="BE21" s="131"/>
      <c r="BF21" s="132"/>
      <c r="BG21" s="129"/>
      <c r="BH21" s="130"/>
      <c r="BI21" s="131"/>
      <c r="BJ21" s="132"/>
      <c r="BK21" s="129"/>
      <c r="BL21" s="130"/>
      <c r="BM21" s="131"/>
      <c r="BN21" s="132"/>
      <c r="BO21" s="131"/>
      <c r="BP21" s="130"/>
      <c r="BQ21" s="131"/>
      <c r="BR21" s="133"/>
      <c r="BS21" s="122">
        <f t="shared" si="0"/>
        <v>0</v>
      </c>
      <c r="BT21" s="122">
        <f t="shared" si="3"/>
        <v>0</v>
      </c>
      <c r="BU21" s="79">
        <f t="shared" si="1"/>
        <v>0</v>
      </c>
      <c r="BV21" s="76">
        <f t="shared" si="2"/>
        <v>0</v>
      </c>
    </row>
    <row r="22" spans="1:74" ht="15.75" thickBot="1" x14ac:dyDescent="0.3">
      <c r="A22" s="30"/>
      <c r="B22" s="31"/>
      <c r="C22" s="134"/>
      <c r="D22" s="135"/>
      <c r="E22" s="134"/>
      <c r="F22" s="135"/>
      <c r="G22" s="134"/>
      <c r="H22" s="135"/>
      <c r="I22" s="134"/>
      <c r="J22" s="135"/>
      <c r="K22" s="134"/>
      <c r="L22" s="135"/>
      <c r="M22" s="136"/>
      <c r="N22" s="137"/>
      <c r="O22" s="134"/>
      <c r="P22" s="135"/>
      <c r="Q22" s="136"/>
      <c r="R22" s="137"/>
      <c r="S22" s="134"/>
      <c r="T22" s="135"/>
      <c r="U22" s="136"/>
      <c r="V22" s="137"/>
      <c r="W22" s="134"/>
      <c r="X22" s="135"/>
      <c r="Y22" s="136"/>
      <c r="Z22" s="137"/>
      <c r="AA22" s="134"/>
      <c r="AB22" s="135"/>
      <c r="AC22" s="136"/>
      <c r="AD22" s="137"/>
      <c r="AE22" s="134"/>
      <c r="AF22" s="135"/>
      <c r="AG22" s="136"/>
      <c r="AH22" s="137"/>
      <c r="AI22" s="134"/>
      <c r="AJ22" s="135"/>
      <c r="AK22" s="136"/>
      <c r="AL22" s="137"/>
      <c r="AM22" s="134"/>
      <c r="AN22" s="135"/>
      <c r="AO22" s="136"/>
      <c r="AP22" s="137"/>
      <c r="AQ22" s="134"/>
      <c r="AR22" s="135"/>
      <c r="AS22" s="136"/>
      <c r="AT22" s="137"/>
      <c r="AU22" s="134"/>
      <c r="AV22" s="135"/>
      <c r="AW22" s="136"/>
      <c r="AX22" s="137"/>
      <c r="AY22" s="134"/>
      <c r="AZ22" s="135"/>
      <c r="BA22" s="136"/>
      <c r="BB22" s="137"/>
      <c r="BC22" s="134"/>
      <c r="BD22" s="135"/>
      <c r="BE22" s="136"/>
      <c r="BF22" s="137"/>
      <c r="BG22" s="134"/>
      <c r="BH22" s="135"/>
      <c r="BI22" s="136"/>
      <c r="BJ22" s="137"/>
      <c r="BK22" s="134"/>
      <c r="BL22" s="135"/>
      <c r="BM22" s="136"/>
      <c r="BN22" s="137"/>
      <c r="BO22" s="136"/>
      <c r="BP22" s="135"/>
      <c r="BQ22" s="136"/>
      <c r="BR22" s="138"/>
      <c r="BS22" s="123">
        <f t="shared" si="0"/>
        <v>0</v>
      </c>
      <c r="BT22" s="123">
        <f t="shared" si="3"/>
        <v>0</v>
      </c>
      <c r="BU22" s="80">
        <f t="shared" si="1"/>
        <v>0</v>
      </c>
      <c r="BV22" s="78">
        <f t="shared" si="2"/>
        <v>0</v>
      </c>
    </row>
    <row r="23" spans="1:74" x14ac:dyDescent="0.25">
      <c r="C23" s="12">
        <f>SUM(C10:C22)</f>
        <v>18</v>
      </c>
      <c r="D23" s="12">
        <f t="shared" ref="D23:BN23" si="4">SUM(D10:D22)</f>
        <v>18</v>
      </c>
      <c r="E23" s="12">
        <f t="shared" si="4"/>
        <v>15</v>
      </c>
      <c r="F23" s="12">
        <f t="shared" si="4"/>
        <v>8</v>
      </c>
      <c r="G23" s="12">
        <f t="shared" si="4"/>
        <v>14</v>
      </c>
      <c r="H23" s="12">
        <f t="shared" si="4"/>
        <v>10</v>
      </c>
      <c r="I23" s="12">
        <f t="shared" si="4"/>
        <v>7</v>
      </c>
      <c r="J23" s="12">
        <f t="shared" si="4"/>
        <v>6</v>
      </c>
      <c r="K23" s="12">
        <f t="shared" si="4"/>
        <v>6</v>
      </c>
      <c r="L23" s="12">
        <f t="shared" si="4"/>
        <v>12</v>
      </c>
      <c r="M23" s="12">
        <f t="shared" si="4"/>
        <v>6</v>
      </c>
      <c r="N23" s="12">
        <f t="shared" si="4"/>
        <v>12</v>
      </c>
      <c r="O23" s="12">
        <f t="shared" si="4"/>
        <v>6</v>
      </c>
      <c r="P23" s="12">
        <f t="shared" si="4"/>
        <v>0</v>
      </c>
      <c r="Q23" s="12">
        <f t="shared" si="4"/>
        <v>18</v>
      </c>
      <c r="R23" s="12">
        <f t="shared" si="4"/>
        <v>0</v>
      </c>
      <c r="S23" s="12">
        <f t="shared" si="4"/>
        <v>18</v>
      </c>
      <c r="T23" s="12">
        <f t="shared" si="4"/>
        <v>12</v>
      </c>
      <c r="U23" s="12">
        <f t="shared" si="4"/>
        <v>12</v>
      </c>
      <c r="V23" s="12">
        <f t="shared" si="4"/>
        <v>11</v>
      </c>
      <c r="W23" s="12">
        <f t="shared" si="4"/>
        <v>6</v>
      </c>
      <c r="X23" s="12">
        <f t="shared" si="4"/>
        <v>17</v>
      </c>
      <c r="Y23" s="12">
        <f t="shared" si="4"/>
        <v>18</v>
      </c>
      <c r="Z23" s="12">
        <f t="shared" si="4"/>
        <v>18</v>
      </c>
      <c r="AA23" s="12">
        <f t="shared" si="4"/>
        <v>12</v>
      </c>
      <c r="AB23" s="12">
        <f t="shared" si="4"/>
        <v>18</v>
      </c>
      <c r="AC23" s="12">
        <f t="shared" si="4"/>
        <v>12</v>
      </c>
      <c r="AD23" s="12">
        <f t="shared" si="4"/>
        <v>6</v>
      </c>
      <c r="AE23" s="12">
        <f t="shared" si="4"/>
        <v>6</v>
      </c>
      <c r="AF23" s="12">
        <f t="shared" si="4"/>
        <v>2</v>
      </c>
      <c r="AG23" s="12">
        <f t="shared" si="4"/>
        <v>18</v>
      </c>
      <c r="AH23" s="12">
        <f t="shared" si="4"/>
        <v>0</v>
      </c>
      <c r="AI23" s="12">
        <f t="shared" si="4"/>
        <v>18</v>
      </c>
      <c r="AJ23" s="12">
        <f t="shared" si="4"/>
        <v>12</v>
      </c>
      <c r="AK23" s="12">
        <f t="shared" si="4"/>
        <v>12</v>
      </c>
      <c r="AL23" s="12">
        <f t="shared" si="4"/>
        <v>6</v>
      </c>
      <c r="AM23" s="12">
        <f t="shared" si="4"/>
        <v>6</v>
      </c>
      <c r="AN23" s="12">
        <f t="shared" si="4"/>
        <v>0</v>
      </c>
      <c r="AO23" s="12">
        <f t="shared" si="4"/>
        <v>18</v>
      </c>
      <c r="AP23" s="12">
        <f t="shared" si="4"/>
        <v>0</v>
      </c>
      <c r="AQ23" s="12">
        <f t="shared" si="4"/>
        <v>18</v>
      </c>
      <c r="AR23" s="12">
        <f t="shared" si="4"/>
        <v>12</v>
      </c>
      <c r="AS23" s="12">
        <f t="shared" si="4"/>
        <v>12</v>
      </c>
      <c r="AT23" s="12">
        <f t="shared" si="4"/>
        <v>6</v>
      </c>
      <c r="AU23" s="12">
        <f t="shared" si="4"/>
        <v>6</v>
      </c>
      <c r="AV23" s="12">
        <f t="shared" si="4"/>
        <v>0</v>
      </c>
      <c r="AW23" s="12">
        <f t="shared" si="4"/>
        <v>18</v>
      </c>
      <c r="AX23" s="12">
        <f t="shared" si="4"/>
        <v>0</v>
      </c>
      <c r="AY23" s="12">
        <f t="shared" si="4"/>
        <v>18</v>
      </c>
      <c r="AZ23" s="12">
        <f t="shared" si="4"/>
        <v>12</v>
      </c>
      <c r="BA23" s="12">
        <f t="shared" si="4"/>
        <v>12</v>
      </c>
      <c r="BB23" s="12">
        <f t="shared" si="4"/>
        <v>6</v>
      </c>
      <c r="BC23" s="12">
        <f t="shared" si="4"/>
        <v>6</v>
      </c>
      <c r="BD23" s="12">
        <f t="shared" si="4"/>
        <v>0</v>
      </c>
      <c r="BE23" s="12">
        <f t="shared" si="4"/>
        <v>18</v>
      </c>
      <c r="BF23" s="12">
        <f t="shared" si="4"/>
        <v>0</v>
      </c>
      <c r="BG23" s="12">
        <f t="shared" si="4"/>
        <v>18</v>
      </c>
      <c r="BH23" s="12">
        <f t="shared" si="4"/>
        <v>12</v>
      </c>
      <c r="BI23" s="12">
        <f t="shared" si="4"/>
        <v>12</v>
      </c>
      <c r="BJ23" s="12">
        <f t="shared" si="4"/>
        <v>6</v>
      </c>
      <c r="BK23" s="12">
        <f t="shared" si="4"/>
        <v>6</v>
      </c>
      <c r="BL23" s="12">
        <f t="shared" si="4"/>
        <v>0</v>
      </c>
      <c r="BM23" s="12">
        <f t="shared" si="4"/>
        <v>18</v>
      </c>
      <c r="BN23" s="12">
        <f t="shared" si="4"/>
        <v>17</v>
      </c>
      <c r="BO23" s="12">
        <f t="shared" ref="BO23:BR23" si="5">SUM(BO10:BO22)</f>
        <v>12</v>
      </c>
      <c r="BP23" s="12">
        <f t="shared" si="5"/>
        <v>6</v>
      </c>
      <c r="BQ23" s="12">
        <f t="shared" si="5"/>
        <v>12</v>
      </c>
      <c r="BR23" s="12">
        <f t="shared" si="5"/>
        <v>6</v>
      </c>
    </row>
    <row r="24" spans="1:74" x14ac:dyDescent="0.25">
      <c r="B24" s="1" t="s">
        <v>25</v>
      </c>
      <c r="C24" s="42"/>
      <c r="D24" s="42" t="str">
        <f>IF(D23&lt;$T$5,"Н",IF(D23&lt;=$V$4,"Б",IF(D23&lt;=$V$3,"П","В")))</f>
        <v>В</v>
      </c>
      <c r="E24" s="42"/>
      <c r="F24" s="42" t="str">
        <f t="shared" ref="F24:BN24" si="6">IF(F23&lt;$T$5,"Н",IF(F23&lt;=$V$4,"Б",IF(F22&lt;=$V$3,"П","В")))</f>
        <v>Н</v>
      </c>
      <c r="G24" s="42"/>
      <c r="H24" s="42" t="str">
        <f t="shared" si="6"/>
        <v>Б</v>
      </c>
      <c r="I24" s="42"/>
      <c r="J24" s="42" t="str">
        <f t="shared" si="6"/>
        <v>Н</v>
      </c>
      <c r="K24" s="42"/>
      <c r="L24" s="42" t="str">
        <f t="shared" si="6"/>
        <v>Б</v>
      </c>
      <c r="M24" s="42"/>
      <c r="N24" s="42" t="str">
        <f t="shared" si="6"/>
        <v>Б</v>
      </c>
      <c r="O24" s="42"/>
      <c r="P24" s="42" t="str">
        <f t="shared" si="6"/>
        <v>Н</v>
      </c>
      <c r="Q24" s="42"/>
      <c r="R24" s="42" t="str">
        <f t="shared" si="6"/>
        <v>Н</v>
      </c>
      <c r="S24" s="42"/>
      <c r="T24" s="42" t="str">
        <f t="shared" si="6"/>
        <v>Б</v>
      </c>
      <c r="U24" s="42"/>
      <c r="V24" s="42" t="str">
        <f t="shared" si="6"/>
        <v>Б</v>
      </c>
      <c r="W24" s="42"/>
      <c r="X24" s="42" t="str">
        <f t="shared" si="6"/>
        <v>П</v>
      </c>
      <c r="Y24" s="42"/>
      <c r="Z24" s="42" t="str">
        <f t="shared" si="6"/>
        <v>П</v>
      </c>
      <c r="AA24" s="42"/>
      <c r="AB24" s="42" t="str">
        <f t="shared" si="6"/>
        <v>П</v>
      </c>
      <c r="AC24" s="42"/>
      <c r="AD24" s="42" t="str">
        <f t="shared" si="6"/>
        <v>Н</v>
      </c>
      <c r="AE24" s="42"/>
      <c r="AF24" s="42" t="str">
        <f t="shared" si="6"/>
        <v>Н</v>
      </c>
      <c r="AG24" s="42"/>
      <c r="AH24" s="42" t="str">
        <f t="shared" si="6"/>
        <v>Н</v>
      </c>
      <c r="AI24" s="42"/>
      <c r="AJ24" s="42" t="str">
        <f t="shared" si="6"/>
        <v>Б</v>
      </c>
      <c r="AK24" s="42"/>
      <c r="AL24" s="42" t="str">
        <f t="shared" si="6"/>
        <v>Н</v>
      </c>
      <c r="AM24" s="42"/>
      <c r="AN24" s="42" t="str">
        <f t="shared" si="6"/>
        <v>Н</v>
      </c>
      <c r="AO24" s="42"/>
      <c r="AP24" s="42" t="str">
        <f t="shared" si="6"/>
        <v>Н</v>
      </c>
      <c r="AQ24" s="42"/>
      <c r="AR24" s="42" t="str">
        <f t="shared" si="6"/>
        <v>Б</v>
      </c>
      <c r="AS24" s="42"/>
      <c r="AT24" s="42" t="str">
        <f t="shared" si="6"/>
        <v>Н</v>
      </c>
      <c r="AU24" s="42"/>
      <c r="AV24" s="42" t="str">
        <f t="shared" si="6"/>
        <v>Н</v>
      </c>
      <c r="AW24" s="42"/>
      <c r="AX24" s="42" t="str">
        <f t="shared" si="6"/>
        <v>Н</v>
      </c>
      <c r="AY24" s="42"/>
      <c r="AZ24" s="42" t="str">
        <f t="shared" si="6"/>
        <v>Б</v>
      </c>
      <c r="BA24" s="42"/>
      <c r="BB24" s="42" t="str">
        <f t="shared" si="6"/>
        <v>Н</v>
      </c>
      <c r="BC24" s="42"/>
      <c r="BD24" s="42" t="str">
        <f t="shared" si="6"/>
        <v>Н</v>
      </c>
      <c r="BE24" s="42"/>
      <c r="BF24" s="42" t="str">
        <f t="shared" si="6"/>
        <v>Н</v>
      </c>
      <c r="BG24" s="42"/>
      <c r="BH24" s="42" t="str">
        <f t="shared" si="6"/>
        <v>Б</v>
      </c>
      <c r="BI24" s="42"/>
      <c r="BJ24" s="42" t="str">
        <f t="shared" si="6"/>
        <v>Н</v>
      </c>
      <c r="BK24" s="42"/>
      <c r="BL24" s="42" t="str">
        <f t="shared" si="6"/>
        <v>Н</v>
      </c>
      <c r="BM24" s="42"/>
      <c r="BN24" s="42" t="str">
        <f t="shared" si="6"/>
        <v>П</v>
      </c>
      <c r="BO24" s="42"/>
      <c r="BP24" s="42" t="str">
        <f t="shared" ref="BP24" si="7">IF(BP23&lt;$T$5,"Н",IF(BP23&lt;=$V$4,"Б",IF(BP22&lt;=$V$3,"П","В")))</f>
        <v>Н</v>
      </c>
      <c r="BQ24" s="42"/>
      <c r="BR24" s="42" t="str">
        <f t="shared" ref="BR24" si="8">IF(BR23&lt;$T$5,"Н",IF(BR23&lt;=$V$4,"Б",IF(BR22&lt;=$V$3,"П","В")))</f>
        <v>Н</v>
      </c>
    </row>
    <row r="25" spans="1:74" x14ac:dyDescent="0.25">
      <c r="A25" s="6"/>
      <c r="B25" s="1" t="s">
        <v>26</v>
      </c>
      <c r="C25" s="42" t="str">
        <f>IF(C23&lt;$T$5,"Н",IF(C23&lt;=$V$4,"Б",IF(C23&lt;=$V$3,"П","В")))</f>
        <v>В</v>
      </c>
      <c r="D25" s="42"/>
      <c r="E25" s="42" t="str">
        <f t="shared" ref="E25:BM25" si="9">IF(E23&lt;$T$5,"Н",IF(E23&lt;=$V$4,"Б",IF(E23&lt;=$V$3,"П","В")))</f>
        <v>П</v>
      </c>
      <c r="F25" s="42"/>
      <c r="G25" s="42" t="str">
        <f t="shared" si="9"/>
        <v>П</v>
      </c>
      <c r="H25" s="42"/>
      <c r="I25" s="42" t="str">
        <f t="shared" si="9"/>
        <v>Н</v>
      </c>
      <c r="J25" s="42"/>
      <c r="K25" s="42" t="str">
        <f t="shared" si="9"/>
        <v>Н</v>
      </c>
      <c r="L25" s="42"/>
      <c r="M25" s="42" t="str">
        <f t="shared" si="9"/>
        <v>Н</v>
      </c>
      <c r="N25" s="42"/>
      <c r="O25" s="42" t="str">
        <f t="shared" si="9"/>
        <v>Н</v>
      </c>
      <c r="P25" s="42"/>
      <c r="Q25" s="42" t="str">
        <f t="shared" si="9"/>
        <v>В</v>
      </c>
      <c r="R25" s="42"/>
      <c r="S25" s="42" t="str">
        <f t="shared" si="9"/>
        <v>В</v>
      </c>
      <c r="T25" s="42"/>
      <c r="U25" s="42" t="str">
        <f t="shared" si="9"/>
        <v>Б</v>
      </c>
      <c r="V25" s="42"/>
      <c r="W25" s="42" t="str">
        <f t="shared" si="9"/>
        <v>Н</v>
      </c>
      <c r="X25" s="42"/>
      <c r="Y25" s="42" t="str">
        <f t="shared" si="9"/>
        <v>В</v>
      </c>
      <c r="Z25" s="42"/>
      <c r="AA25" s="42" t="str">
        <f t="shared" si="9"/>
        <v>Б</v>
      </c>
      <c r="AB25" s="42"/>
      <c r="AC25" s="42" t="str">
        <f t="shared" si="9"/>
        <v>Б</v>
      </c>
      <c r="AD25" s="42"/>
      <c r="AE25" s="42" t="str">
        <f t="shared" si="9"/>
        <v>Н</v>
      </c>
      <c r="AF25" s="42"/>
      <c r="AG25" s="42" t="str">
        <f t="shared" si="9"/>
        <v>В</v>
      </c>
      <c r="AH25" s="42"/>
      <c r="AI25" s="42" t="str">
        <f t="shared" si="9"/>
        <v>В</v>
      </c>
      <c r="AJ25" s="42"/>
      <c r="AK25" s="42" t="str">
        <f t="shared" si="9"/>
        <v>Б</v>
      </c>
      <c r="AL25" s="42"/>
      <c r="AM25" s="42" t="str">
        <f t="shared" si="9"/>
        <v>Н</v>
      </c>
      <c r="AN25" s="42"/>
      <c r="AO25" s="42" t="str">
        <f t="shared" si="9"/>
        <v>В</v>
      </c>
      <c r="AP25" s="42"/>
      <c r="AQ25" s="42" t="str">
        <f t="shared" si="9"/>
        <v>В</v>
      </c>
      <c r="AR25" s="42"/>
      <c r="AS25" s="42" t="str">
        <f t="shared" si="9"/>
        <v>Б</v>
      </c>
      <c r="AT25" s="42"/>
      <c r="AU25" s="42" t="str">
        <f t="shared" si="9"/>
        <v>Н</v>
      </c>
      <c r="AV25" s="42"/>
      <c r="AW25" s="42" t="str">
        <f t="shared" si="9"/>
        <v>В</v>
      </c>
      <c r="AX25" s="42"/>
      <c r="AY25" s="42" t="str">
        <f t="shared" si="9"/>
        <v>В</v>
      </c>
      <c r="AZ25" s="42"/>
      <c r="BA25" s="42" t="str">
        <f t="shared" si="9"/>
        <v>Б</v>
      </c>
      <c r="BB25" s="42"/>
      <c r="BC25" s="42" t="str">
        <f t="shared" si="9"/>
        <v>Н</v>
      </c>
      <c r="BD25" s="42"/>
      <c r="BE25" s="42" t="str">
        <f t="shared" si="9"/>
        <v>В</v>
      </c>
      <c r="BF25" s="42"/>
      <c r="BG25" s="42" t="str">
        <f t="shared" si="9"/>
        <v>В</v>
      </c>
      <c r="BH25" s="42"/>
      <c r="BI25" s="42" t="str">
        <f t="shared" si="9"/>
        <v>Б</v>
      </c>
      <c r="BJ25" s="42"/>
      <c r="BK25" s="42" t="str">
        <f t="shared" si="9"/>
        <v>Н</v>
      </c>
      <c r="BL25" s="42"/>
      <c r="BM25" s="42" t="str">
        <f t="shared" si="9"/>
        <v>В</v>
      </c>
      <c r="BN25" s="42"/>
      <c r="BO25" s="42" t="str">
        <f t="shared" ref="BO25" si="10">IF(BO23&lt;$T$5,"Н",IF(BO23&lt;=$V$4,"Б",IF(BO23&lt;=$V$3,"П","В")))</f>
        <v>Б</v>
      </c>
      <c r="BP25" s="42"/>
      <c r="BQ25" s="42" t="str">
        <f t="shared" ref="BQ25" si="11">IF(BQ23&lt;$T$5,"Н",IF(BQ23&lt;=$V$4,"Б",IF(BQ23&lt;=$V$3,"П","В")))</f>
        <v>Б</v>
      </c>
      <c r="BR25" s="42"/>
    </row>
    <row r="26" spans="1:74" s="170" customFormat="1" x14ac:dyDescent="0.25">
      <c r="A26" s="167"/>
      <c r="B26" s="168">
        <v>1</v>
      </c>
      <c r="C26" s="169">
        <f>'1'!C23</f>
        <v>18</v>
      </c>
      <c r="D26" s="169">
        <f>'1'!D23</f>
        <v>18</v>
      </c>
      <c r="E26" s="169">
        <f>'1'!E23</f>
        <v>15</v>
      </c>
      <c r="F26" s="169">
        <f>'1'!F23</f>
        <v>8</v>
      </c>
      <c r="G26" s="169">
        <f>'1'!G23</f>
        <v>14</v>
      </c>
      <c r="H26" s="169">
        <f>'1'!H23</f>
        <v>10</v>
      </c>
      <c r="I26" s="169">
        <f>'1'!I23</f>
        <v>7</v>
      </c>
      <c r="J26" s="169">
        <f>'1'!J23</f>
        <v>6</v>
      </c>
      <c r="K26" s="169">
        <f>'1'!K23</f>
        <v>12</v>
      </c>
      <c r="L26" s="169">
        <f>'1'!L23</f>
        <v>6</v>
      </c>
      <c r="M26" s="169">
        <f>'1'!M23</f>
        <v>12</v>
      </c>
      <c r="N26" s="169">
        <f>'1'!N23</f>
        <v>6</v>
      </c>
      <c r="O26" s="169">
        <f>'1'!O23</f>
        <v>12</v>
      </c>
      <c r="P26" s="169">
        <f>'1'!P23</f>
        <v>6</v>
      </c>
      <c r="Q26" s="169">
        <f>'1'!Q23</f>
        <v>12</v>
      </c>
      <c r="R26" s="169">
        <f>'1'!R23</f>
        <v>6</v>
      </c>
      <c r="S26" s="169">
        <f>'1'!S23</f>
        <v>12</v>
      </c>
      <c r="T26" s="169">
        <f>'1'!T23</f>
        <v>6</v>
      </c>
      <c r="U26" s="169">
        <f>'1'!U23</f>
        <v>12</v>
      </c>
      <c r="V26" s="169">
        <f>'1'!V23</f>
        <v>6</v>
      </c>
      <c r="W26" s="169">
        <f>'1'!W23</f>
        <v>12</v>
      </c>
      <c r="X26" s="169">
        <f>'1'!X23</f>
        <v>6</v>
      </c>
      <c r="Y26" s="169">
        <f>'1'!Y23</f>
        <v>12</v>
      </c>
      <c r="Z26" s="169">
        <f>'1'!Z23</f>
        <v>6</v>
      </c>
      <c r="AA26" s="169">
        <f>'1'!AA23</f>
        <v>12</v>
      </c>
      <c r="AB26" s="169">
        <f>'1'!AB23</f>
        <v>6</v>
      </c>
      <c r="AC26" s="169">
        <f>'1'!AC23</f>
        <v>12</v>
      </c>
      <c r="AD26" s="169">
        <f>'1'!AD23</f>
        <v>6</v>
      </c>
      <c r="AE26" s="169">
        <f>'1'!AE23</f>
        <v>12</v>
      </c>
      <c r="AF26" s="169">
        <f>'1'!AF23</f>
        <v>6</v>
      </c>
      <c r="AG26" s="169">
        <f>'1'!AG23</f>
        <v>12</v>
      </c>
      <c r="AH26" s="169">
        <f>'1'!AH23</f>
        <v>6</v>
      </c>
      <c r="AI26" s="169">
        <f>'1'!AI23</f>
        <v>12</v>
      </c>
      <c r="AJ26" s="169">
        <f>'1'!AJ23</f>
        <v>6</v>
      </c>
      <c r="AK26" s="169">
        <f>'1'!AK23</f>
        <v>12</v>
      </c>
      <c r="AL26" s="169">
        <f>'1'!AL23</f>
        <v>6</v>
      </c>
      <c r="AM26" s="169">
        <f>'1'!AM23</f>
        <v>12</v>
      </c>
      <c r="AN26" s="169">
        <f>'1'!AN23</f>
        <v>6</v>
      </c>
      <c r="AO26" s="169">
        <f>'1'!AO23</f>
        <v>12</v>
      </c>
      <c r="AP26" s="169">
        <f>'1'!AP23</f>
        <v>6</v>
      </c>
      <c r="AQ26" s="169">
        <f>'1'!AQ23</f>
        <v>12</v>
      </c>
      <c r="AR26" s="169">
        <f>'1'!AR23</f>
        <v>6</v>
      </c>
      <c r="AS26" s="169">
        <f>'1'!AS23</f>
        <v>12</v>
      </c>
      <c r="AT26" s="169">
        <f>'1'!AT23</f>
        <v>6</v>
      </c>
      <c r="AU26" s="169">
        <f>'1'!AU23</f>
        <v>12</v>
      </c>
      <c r="AV26" s="169">
        <f>'1'!AV23</f>
        <v>6</v>
      </c>
      <c r="AW26" s="169">
        <f>'1'!AW23</f>
        <v>12</v>
      </c>
      <c r="AX26" s="169">
        <f>'1'!AX23</f>
        <v>6</v>
      </c>
      <c r="AY26" s="169">
        <f>'1'!AY23</f>
        <v>12</v>
      </c>
      <c r="AZ26" s="169">
        <f>'1'!AZ23</f>
        <v>6</v>
      </c>
      <c r="BA26" s="169">
        <f>'1'!BA23</f>
        <v>12</v>
      </c>
      <c r="BB26" s="169">
        <f>'1'!BB23</f>
        <v>6</v>
      </c>
      <c r="BC26" s="169">
        <f>'1'!BC23</f>
        <v>12</v>
      </c>
      <c r="BD26" s="169">
        <f>'1'!BD23</f>
        <v>6</v>
      </c>
      <c r="BE26" s="169">
        <f>'1'!BE23</f>
        <v>12</v>
      </c>
      <c r="BF26" s="169">
        <f>'1'!BF23</f>
        <v>6</v>
      </c>
      <c r="BG26" s="169">
        <f>'1'!BG23</f>
        <v>12</v>
      </c>
      <c r="BH26" s="169">
        <f>'1'!BH23</f>
        <v>6</v>
      </c>
      <c r="BI26" s="169">
        <f>'1'!BI23</f>
        <v>12</v>
      </c>
      <c r="BJ26" s="169">
        <f>'1'!BJ23</f>
        <v>6</v>
      </c>
      <c r="BK26" s="169">
        <f>'1'!BK23</f>
        <v>12</v>
      </c>
      <c r="BL26" s="169">
        <f>'1'!BL23</f>
        <v>6</v>
      </c>
      <c r="BM26" s="169">
        <f>'1'!BM23</f>
        <v>12</v>
      </c>
      <c r="BN26" s="169">
        <f>'1'!BN23</f>
        <v>6</v>
      </c>
      <c r="BO26" s="169">
        <f>'1'!BO23</f>
        <v>12</v>
      </c>
      <c r="BP26" s="169">
        <f>'1'!BP23</f>
        <v>6</v>
      </c>
      <c r="BQ26" s="169">
        <f>'1'!BQ23</f>
        <v>12</v>
      </c>
      <c r="BR26" s="169">
        <f>'1'!BR23</f>
        <v>6</v>
      </c>
    </row>
    <row r="27" spans="1:74" s="170" customFormat="1" x14ac:dyDescent="0.25">
      <c r="A27" s="167"/>
      <c r="B27" s="168">
        <v>2</v>
      </c>
      <c r="C27" s="169">
        <f>'2'!C23</f>
        <v>12</v>
      </c>
      <c r="D27" s="169">
        <f>'2'!D23</f>
        <v>6</v>
      </c>
      <c r="E27" s="169">
        <f>'2'!E23</f>
        <v>18</v>
      </c>
      <c r="F27" s="169">
        <f>'2'!F23</f>
        <v>12</v>
      </c>
      <c r="G27" s="169">
        <f>'2'!G23</f>
        <v>6</v>
      </c>
      <c r="H27" s="169">
        <f>'2'!H23</f>
        <v>12</v>
      </c>
      <c r="I27" s="169">
        <f>'2'!I23</f>
        <v>4</v>
      </c>
      <c r="J27" s="169">
        <f>'2'!J23</f>
        <v>15</v>
      </c>
      <c r="K27" s="169">
        <f>'2'!K23</f>
        <v>12</v>
      </c>
      <c r="L27" s="169">
        <f>'2'!L23</f>
        <v>6</v>
      </c>
      <c r="M27" s="169">
        <f>'2'!M23</f>
        <v>18</v>
      </c>
      <c r="N27" s="169">
        <f>'2'!N23</f>
        <v>12</v>
      </c>
      <c r="O27" s="169">
        <f>'2'!O23</f>
        <v>6</v>
      </c>
      <c r="P27" s="169">
        <f>'2'!P23</f>
        <v>12</v>
      </c>
      <c r="Q27" s="169">
        <f>'2'!Q23</f>
        <v>4</v>
      </c>
      <c r="R27" s="169">
        <f>'2'!R23</f>
        <v>15</v>
      </c>
      <c r="S27" s="169">
        <f>'2'!S23</f>
        <v>12</v>
      </c>
      <c r="T27" s="169">
        <f>'2'!T23</f>
        <v>6</v>
      </c>
      <c r="U27" s="169">
        <f>'2'!U23</f>
        <v>18</v>
      </c>
      <c r="V27" s="169">
        <f>'2'!V23</f>
        <v>12</v>
      </c>
      <c r="W27" s="169">
        <f>'2'!W23</f>
        <v>6</v>
      </c>
      <c r="X27" s="169">
        <f>'2'!X23</f>
        <v>12</v>
      </c>
      <c r="Y27" s="169">
        <f>'2'!Y23</f>
        <v>4</v>
      </c>
      <c r="Z27" s="169">
        <f>'2'!Z23</f>
        <v>15</v>
      </c>
      <c r="AA27" s="169">
        <f>'2'!AA23</f>
        <v>12</v>
      </c>
      <c r="AB27" s="169">
        <f>'2'!AB23</f>
        <v>6</v>
      </c>
      <c r="AC27" s="169">
        <f>'2'!AC23</f>
        <v>18</v>
      </c>
      <c r="AD27" s="169">
        <f>'2'!AD23</f>
        <v>12</v>
      </c>
      <c r="AE27" s="169">
        <f>'2'!AE23</f>
        <v>6</v>
      </c>
      <c r="AF27" s="169">
        <f>'2'!AF23</f>
        <v>12</v>
      </c>
      <c r="AG27" s="169">
        <f>'2'!AG23</f>
        <v>4</v>
      </c>
      <c r="AH27" s="169">
        <f>'2'!AH23</f>
        <v>15</v>
      </c>
      <c r="AI27" s="169">
        <f>'2'!AI23</f>
        <v>12</v>
      </c>
      <c r="AJ27" s="169">
        <f>'2'!AJ23</f>
        <v>6</v>
      </c>
      <c r="AK27" s="169">
        <f>'2'!AK23</f>
        <v>18</v>
      </c>
      <c r="AL27" s="169">
        <f>'2'!AL23</f>
        <v>12</v>
      </c>
      <c r="AM27" s="169">
        <f>'2'!AM23</f>
        <v>6</v>
      </c>
      <c r="AN27" s="169">
        <f>'2'!AN23</f>
        <v>12</v>
      </c>
      <c r="AO27" s="169">
        <f>'2'!AO23</f>
        <v>4</v>
      </c>
      <c r="AP27" s="169">
        <f>'2'!AP23</f>
        <v>15</v>
      </c>
      <c r="AQ27" s="169">
        <f>'2'!AQ23</f>
        <v>12</v>
      </c>
      <c r="AR27" s="169">
        <f>'2'!AR23</f>
        <v>6</v>
      </c>
      <c r="AS27" s="169">
        <f>'2'!AS23</f>
        <v>18</v>
      </c>
      <c r="AT27" s="169">
        <f>'2'!AT23</f>
        <v>12</v>
      </c>
      <c r="AU27" s="169">
        <f>'2'!AU23</f>
        <v>6</v>
      </c>
      <c r="AV27" s="169">
        <f>'2'!AV23</f>
        <v>12</v>
      </c>
      <c r="AW27" s="169">
        <f>'2'!AW23</f>
        <v>4</v>
      </c>
      <c r="AX27" s="169">
        <f>'2'!AX23</f>
        <v>15</v>
      </c>
      <c r="AY27" s="169">
        <f>'2'!AY23</f>
        <v>12</v>
      </c>
      <c r="AZ27" s="169">
        <f>'2'!AZ23</f>
        <v>6</v>
      </c>
      <c r="BA27" s="169">
        <f>'2'!BA23</f>
        <v>18</v>
      </c>
      <c r="BB27" s="169">
        <f>'2'!BB23</f>
        <v>12</v>
      </c>
      <c r="BC27" s="169">
        <f>'2'!BC23</f>
        <v>6</v>
      </c>
      <c r="BD27" s="169">
        <f>'2'!BD23</f>
        <v>12</v>
      </c>
      <c r="BE27" s="169">
        <f>'2'!BE23</f>
        <v>4</v>
      </c>
      <c r="BF27" s="169">
        <f>'2'!BF23</f>
        <v>15</v>
      </c>
      <c r="BG27" s="169">
        <f>'2'!BG23</f>
        <v>12</v>
      </c>
      <c r="BH27" s="169">
        <f>'2'!BH23</f>
        <v>6</v>
      </c>
      <c r="BI27" s="169">
        <f>'2'!BI23</f>
        <v>18</v>
      </c>
      <c r="BJ27" s="169">
        <f>'2'!BJ23</f>
        <v>12</v>
      </c>
      <c r="BK27" s="169">
        <f>'2'!BK23</f>
        <v>6</v>
      </c>
      <c r="BL27" s="169">
        <f>'2'!BL23</f>
        <v>12</v>
      </c>
      <c r="BM27" s="169">
        <f>'2'!BM23</f>
        <v>4</v>
      </c>
      <c r="BN27" s="169">
        <f>'2'!BN23</f>
        <v>15</v>
      </c>
      <c r="BO27" s="169">
        <f>'2'!BO23</f>
        <v>12</v>
      </c>
      <c r="BP27" s="169">
        <f>'2'!BP23</f>
        <v>6</v>
      </c>
      <c r="BQ27" s="169">
        <f>'2'!BQ23</f>
        <v>12</v>
      </c>
      <c r="BR27" s="169">
        <f>'2'!BR23</f>
        <v>6</v>
      </c>
    </row>
    <row r="28" spans="1:74" s="170" customFormat="1" x14ac:dyDescent="0.25">
      <c r="A28" s="167"/>
      <c r="B28" s="168">
        <v>3</v>
      </c>
      <c r="C28" s="169">
        <f>'3'!C23</f>
        <v>18</v>
      </c>
      <c r="D28" s="169">
        <f>'3'!D23</f>
        <v>12</v>
      </c>
      <c r="E28" s="169">
        <f>'3'!E23</f>
        <v>6</v>
      </c>
      <c r="F28" s="169">
        <f>'3'!F23</f>
        <v>12</v>
      </c>
      <c r="G28" s="169">
        <f>'3'!G23</f>
        <v>4</v>
      </c>
      <c r="H28" s="169">
        <f>'3'!H23</f>
        <v>15</v>
      </c>
      <c r="I28" s="169">
        <f>'3'!I23</f>
        <v>12</v>
      </c>
      <c r="J28" s="169">
        <f>'3'!J23</f>
        <v>6</v>
      </c>
      <c r="K28" s="169">
        <f>'3'!K23</f>
        <v>18</v>
      </c>
      <c r="L28" s="169">
        <f>'3'!L23</f>
        <v>12</v>
      </c>
      <c r="M28" s="169">
        <f>'3'!M23</f>
        <v>6</v>
      </c>
      <c r="N28" s="169">
        <f>'3'!N23</f>
        <v>12</v>
      </c>
      <c r="O28" s="169">
        <f>'3'!O23</f>
        <v>12</v>
      </c>
      <c r="P28" s="169">
        <f>'3'!P23</f>
        <v>6</v>
      </c>
      <c r="Q28" s="169">
        <f>'3'!Q23</f>
        <v>12</v>
      </c>
      <c r="R28" s="169">
        <f>'3'!R23</f>
        <v>6</v>
      </c>
      <c r="S28" s="169">
        <f>'3'!S23</f>
        <v>12</v>
      </c>
      <c r="T28" s="169">
        <f>'3'!T23</f>
        <v>6</v>
      </c>
      <c r="U28" s="169">
        <f>'3'!U23</f>
        <v>12</v>
      </c>
      <c r="V28" s="169">
        <f>'3'!V23</f>
        <v>6</v>
      </c>
      <c r="W28" s="169">
        <f>'3'!W23</f>
        <v>12</v>
      </c>
      <c r="X28" s="169">
        <f>'3'!X23</f>
        <v>6</v>
      </c>
      <c r="Y28" s="169">
        <f>'3'!Y23</f>
        <v>12</v>
      </c>
      <c r="Z28" s="169">
        <f>'3'!Z23</f>
        <v>6</v>
      </c>
      <c r="AA28" s="169">
        <f>'3'!AA23</f>
        <v>12</v>
      </c>
      <c r="AB28" s="169">
        <f>'3'!AB23</f>
        <v>6</v>
      </c>
      <c r="AC28" s="169">
        <f>'3'!AC23</f>
        <v>12</v>
      </c>
      <c r="AD28" s="169">
        <f>'3'!AD23</f>
        <v>6</v>
      </c>
      <c r="AE28" s="169">
        <f>'3'!AE23</f>
        <v>12</v>
      </c>
      <c r="AF28" s="169">
        <f>'3'!AF23</f>
        <v>6</v>
      </c>
      <c r="AG28" s="169">
        <f>'3'!AG23</f>
        <v>12</v>
      </c>
      <c r="AH28" s="169">
        <f>'3'!AH23</f>
        <v>18</v>
      </c>
      <c r="AI28" s="169">
        <f>'3'!AI23</f>
        <v>12</v>
      </c>
      <c r="AJ28" s="169">
        <f>'3'!AJ23</f>
        <v>6</v>
      </c>
      <c r="AK28" s="169">
        <f>'3'!AK23</f>
        <v>12</v>
      </c>
      <c r="AL28" s="169">
        <f>'3'!AL23</f>
        <v>4</v>
      </c>
      <c r="AM28" s="169">
        <f>'3'!AM23</f>
        <v>15</v>
      </c>
      <c r="AN28" s="169">
        <f>'3'!AN23</f>
        <v>12</v>
      </c>
      <c r="AO28" s="169">
        <f>'3'!AO23</f>
        <v>6</v>
      </c>
      <c r="AP28" s="169">
        <f>'3'!AP23</f>
        <v>18</v>
      </c>
      <c r="AQ28" s="169">
        <f>'3'!AQ23</f>
        <v>12</v>
      </c>
      <c r="AR28" s="169">
        <f>'3'!AR23</f>
        <v>6</v>
      </c>
      <c r="AS28" s="169">
        <f>'3'!AS23</f>
        <v>12</v>
      </c>
      <c r="AT28" s="169">
        <f>'3'!AT23</f>
        <v>12</v>
      </c>
      <c r="AU28" s="169">
        <f>'3'!AU23</f>
        <v>6</v>
      </c>
      <c r="AV28" s="169">
        <f>'3'!AV23</f>
        <v>12</v>
      </c>
      <c r="AW28" s="169">
        <f>'3'!AW23</f>
        <v>6</v>
      </c>
      <c r="AX28" s="169">
        <f>'3'!AX23</f>
        <v>12</v>
      </c>
      <c r="AY28" s="169">
        <f>'3'!AY23</f>
        <v>6</v>
      </c>
      <c r="AZ28" s="169">
        <f>'3'!AZ23</f>
        <v>12</v>
      </c>
      <c r="BA28" s="169">
        <f>'3'!BA23</f>
        <v>6</v>
      </c>
      <c r="BB28" s="169">
        <f>'3'!BB23</f>
        <v>12</v>
      </c>
      <c r="BC28" s="169">
        <f>'3'!BC23</f>
        <v>6</v>
      </c>
      <c r="BD28" s="169">
        <f>'3'!BD23</f>
        <v>12</v>
      </c>
      <c r="BE28" s="169">
        <f>'3'!BE23</f>
        <v>6</v>
      </c>
      <c r="BF28" s="169">
        <f>'3'!BF23</f>
        <v>12</v>
      </c>
      <c r="BG28" s="169">
        <f>'3'!BG23</f>
        <v>6</v>
      </c>
      <c r="BH28" s="169">
        <f>'3'!BH23</f>
        <v>12</v>
      </c>
      <c r="BI28" s="169">
        <f>'3'!BI23</f>
        <v>6</v>
      </c>
      <c r="BJ28" s="169">
        <f>'3'!BJ23</f>
        <v>12</v>
      </c>
      <c r="BK28" s="169">
        <f>'3'!BK23</f>
        <v>6</v>
      </c>
      <c r="BL28" s="169">
        <f>'3'!BL23</f>
        <v>12</v>
      </c>
      <c r="BM28" s="169">
        <f>'3'!BM23</f>
        <v>12</v>
      </c>
      <c r="BN28" s="169">
        <f>'3'!BN23</f>
        <v>6</v>
      </c>
      <c r="BO28" s="169">
        <f>'3'!BO23</f>
        <v>12</v>
      </c>
      <c r="BP28" s="169">
        <f>'3'!BP23</f>
        <v>6</v>
      </c>
      <c r="BQ28" s="169">
        <f>'3'!BQ23</f>
        <v>12</v>
      </c>
      <c r="BR28" s="169">
        <f>'3'!BR23</f>
        <v>6</v>
      </c>
    </row>
    <row r="29" spans="1:74" s="170" customFormat="1" x14ac:dyDescent="0.25">
      <c r="A29" s="167"/>
      <c r="B29" s="168">
        <v>4</v>
      </c>
      <c r="C29" s="169">
        <f>C23</f>
        <v>18</v>
      </c>
      <c r="D29" s="169">
        <f t="shared" ref="D29:BO29" si="12">D23</f>
        <v>18</v>
      </c>
      <c r="E29" s="169">
        <f t="shared" si="12"/>
        <v>15</v>
      </c>
      <c r="F29" s="169">
        <f t="shared" si="12"/>
        <v>8</v>
      </c>
      <c r="G29" s="169">
        <f t="shared" si="12"/>
        <v>14</v>
      </c>
      <c r="H29" s="169">
        <f t="shared" si="12"/>
        <v>10</v>
      </c>
      <c r="I29" s="169">
        <f t="shared" si="12"/>
        <v>7</v>
      </c>
      <c r="J29" s="169">
        <f t="shared" si="12"/>
        <v>6</v>
      </c>
      <c r="K29" s="169">
        <f t="shared" si="12"/>
        <v>6</v>
      </c>
      <c r="L29" s="169">
        <f t="shared" si="12"/>
        <v>12</v>
      </c>
      <c r="M29" s="169">
        <f t="shared" si="12"/>
        <v>6</v>
      </c>
      <c r="N29" s="169">
        <f t="shared" si="12"/>
        <v>12</v>
      </c>
      <c r="O29" s="169">
        <f t="shared" si="12"/>
        <v>6</v>
      </c>
      <c r="P29" s="169">
        <f t="shared" si="12"/>
        <v>0</v>
      </c>
      <c r="Q29" s="169">
        <f t="shared" si="12"/>
        <v>18</v>
      </c>
      <c r="R29" s="169">
        <f t="shared" si="12"/>
        <v>0</v>
      </c>
      <c r="S29" s="169">
        <f t="shared" si="12"/>
        <v>18</v>
      </c>
      <c r="T29" s="169">
        <f t="shared" si="12"/>
        <v>12</v>
      </c>
      <c r="U29" s="169">
        <f t="shared" si="12"/>
        <v>12</v>
      </c>
      <c r="V29" s="169">
        <f t="shared" si="12"/>
        <v>11</v>
      </c>
      <c r="W29" s="169">
        <f t="shared" si="12"/>
        <v>6</v>
      </c>
      <c r="X29" s="169">
        <f t="shared" si="12"/>
        <v>17</v>
      </c>
      <c r="Y29" s="169">
        <f t="shared" si="12"/>
        <v>18</v>
      </c>
      <c r="Z29" s="169">
        <f t="shared" si="12"/>
        <v>18</v>
      </c>
      <c r="AA29" s="169">
        <f t="shared" si="12"/>
        <v>12</v>
      </c>
      <c r="AB29" s="169">
        <f t="shared" si="12"/>
        <v>18</v>
      </c>
      <c r="AC29" s="169">
        <f t="shared" si="12"/>
        <v>12</v>
      </c>
      <c r="AD29" s="169">
        <f t="shared" si="12"/>
        <v>6</v>
      </c>
      <c r="AE29" s="169">
        <f t="shared" si="12"/>
        <v>6</v>
      </c>
      <c r="AF29" s="169">
        <f t="shared" si="12"/>
        <v>2</v>
      </c>
      <c r="AG29" s="169">
        <f t="shared" si="12"/>
        <v>18</v>
      </c>
      <c r="AH29" s="169">
        <f t="shared" si="12"/>
        <v>0</v>
      </c>
      <c r="AI29" s="169">
        <f t="shared" si="12"/>
        <v>18</v>
      </c>
      <c r="AJ29" s="169">
        <f t="shared" si="12"/>
        <v>12</v>
      </c>
      <c r="AK29" s="169">
        <f t="shared" si="12"/>
        <v>12</v>
      </c>
      <c r="AL29" s="169">
        <f t="shared" si="12"/>
        <v>6</v>
      </c>
      <c r="AM29" s="169">
        <f t="shared" si="12"/>
        <v>6</v>
      </c>
      <c r="AN29" s="169">
        <f t="shared" si="12"/>
        <v>0</v>
      </c>
      <c r="AO29" s="169">
        <f t="shared" si="12"/>
        <v>18</v>
      </c>
      <c r="AP29" s="169">
        <f t="shared" si="12"/>
        <v>0</v>
      </c>
      <c r="AQ29" s="169">
        <f t="shared" si="12"/>
        <v>18</v>
      </c>
      <c r="AR29" s="169">
        <f t="shared" si="12"/>
        <v>12</v>
      </c>
      <c r="AS29" s="169">
        <f t="shared" si="12"/>
        <v>12</v>
      </c>
      <c r="AT29" s="169">
        <f t="shared" si="12"/>
        <v>6</v>
      </c>
      <c r="AU29" s="169">
        <f t="shared" si="12"/>
        <v>6</v>
      </c>
      <c r="AV29" s="169">
        <f t="shared" si="12"/>
        <v>0</v>
      </c>
      <c r="AW29" s="169">
        <f t="shared" si="12"/>
        <v>18</v>
      </c>
      <c r="AX29" s="169">
        <f t="shared" si="12"/>
        <v>0</v>
      </c>
      <c r="AY29" s="169">
        <f t="shared" si="12"/>
        <v>18</v>
      </c>
      <c r="AZ29" s="169">
        <f t="shared" si="12"/>
        <v>12</v>
      </c>
      <c r="BA29" s="169">
        <f t="shared" si="12"/>
        <v>12</v>
      </c>
      <c r="BB29" s="169">
        <f t="shared" si="12"/>
        <v>6</v>
      </c>
      <c r="BC29" s="169">
        <f t="shared" si="12"/>
        <v>6</v>
      </c>
      <c r="BD29" s="169">
        <f t="shared" si="12"/>
        <v>0</v>
      </c>
      <c r="BE29" s="169">
        <f t="shared" si="12"/>
        <v>18</v>
      </c>
      <c r="BF29" s="169">
        <f t="shared" si="12"/>
        <v>0</v>
      </c>
      <c r="BG29" s="169">
        <f t="shared" si="12"/>
        <v>18</v>
      </c>
      <c r="BH29" s="169">
        <f t="shared" si="12"/>
        <v>12</v>
      </c>
      <c r="BI29" s="169">
        <f t="shared" si="12"/>
        <v>12</v>
      </c>
      <c r="BJ29" s="169">
        <f t="shared" si="12"/>
        <v>6</v>
      </c>
      <c r="BK29" s="169">
        <f t="shared" si="12"/>
        <v>6</v>
      </c>
      <c r="BL29" s="169">
        <f t="shared" si="12"/>
        <v>0</v>
      </c>
      <c r="BM29" s="169">
        <f t="shared" si="12"/>
        <v>18</v>
      </c>
      <c r="BN29" s="169">
        <f t="shared" si="12"/>
        <v>17</v>
      </c>
      <c r="BO29" s="169">
        <f t="shared" si="12"/>
        <v>12</v>
      </c>
      <c r="BP29" s="169">
        <f t="shared" ref="BP29:BR29" si="13">BP23</f>
        <v>6</v>
      </c>
      <c r="BQ29" s="169">
        <f t="shared" si="13"/>
        <v>12</v>
      </c>
      <c r="BR29" s="169">
        <f t="shared" si="13"/>
        <v>6</v>
      </c>
    </row>
    <row r="30" spans="1:74" s="170" customFormat="1" x14ac:dyDescent="0.25">
      <c r="A30" s="167"/>
      <c r="B30" s="168" t="s">
        <v>9</v>
      </c>
      <c r="C30" s="169">
        <v>1</v>
      </c>
      <c r="D30" s="169">
        <v>2</v>
      </c>
      <c r="E30" s="170">
        <v>3</v>
      </c>
      <c r="F30" s="169">
        <v>4</v>
      </c>
      <c r="G30" s="169">
        <v>5</v>
      </c>
      <c r="H30" s="170">
        <v>6</v>
      </c>
      <c r="I30" s="169">
        <v>7</v>
      </c>
      <c r="J30" s="169">
        <v>8</v>
      </c>
      <c r="K30" s="170">
        <v>9</v>
      </c>
      <c r="L30" s="169">
        <v>10</v>
      </c>
      <c r="M30" s="169">
        <v>11</v>
      </c>
      <c r="N30" s="170">
        <v>12</v>
      </c>
      <c r="O30" s="169">
        <v>13</v>
      </c>
      <c r="P30" s="169">
        <v>14</v>
      </c>
      <c r="Q30" s="170">
        <v>15</v>
      </c>
      <c r="R30" s="169">
        <v>16</v>
      </c>
      <c r="S30" s="169">
        <v>17</v>
      </c>
      <c r="T30" s="170">
        <v>18</v>
      </c>
      <c r="U30" s="169">
        <v>19</v>
      </c>
      <c r="V30" s="169">
        <v>20</v>
      </c>
      <c r="W30" s="170">
        <v>21</v>
      </c>
      <c r="X30" s="169">
        <v>22</v>
      </c>
      <c r="Y30" s="169">
        <v>23</v>
      </c>
      <c r="Z30" s="170">
        <v>24</v>
      </c>
      <c r="AA30" s="169">
        <v>25</v>
      </c>
      <c r="AB30" s="169">
        <v>26</v>
      </c>
      <c r="AC30" s="170">
        <v>27</v>
      </c>
      <c r="AD30" s="169">
        <v>28</v>
      </c>
      <c r="AE30" s="169">
        <v>29</v>
      </c>
      <c r="AF30" s="170">
        <v>30</v>
      </c>
      <c r="AG30" s="169">
        <v>31</v>
      </c>
      <c r="AH30" s="169">
        <v>32</v>
      </c>
      <c r="AI30" s="169">
        <v>33</v>
      </c>
      <c r="AJ30" s="169">
        <v>34</v>
      </c>
    </row>
    <row r="31" spans="1:74" s="170" customFormat="1" x14ac:dyDescent="0.25">
      <c r="A31" s="167"/>
      <c r="B31" s="168">
        <v>1</v>
      </c>
      <c r="C31" s="169">
        <f>C26</f>
        <v>18</v>
      </c>
      <c r="D31" s="169">
        <f>E26</f>
        <v>15</v>
      </c>
      <c r="E31" s="169">
        <f>G26</f>
        <v>14</v>
      </c>
      <c r="F31" s="169">
        <f>I26</f>
        <v>7</v>
      </c>
      <c r="G31" s="169">
        <f>K26</f>
        <v>12</v>
      </c>
      <c r="H31" s="169">
        <f>M26</f>
        <v>12</v>
      </c>
      <c r="I31" s="169">
        <f>O26</f>
        <v>12</v>
      </c>
      <c r="J31" s="169">
        <f>Q26</f>
        <v>12</v>
      </c>
      <c r="K31" s="169">
        <f>S26</f>
        <v>12</v>
      </c>
      <c r="L31" s="169">
        <f>U26</f>
        <v>12</v>
      </c>
      <c r="M31" s="169">
        <f>W26</f>
        <v>12</v>
      </c>
      <c r="N31" s="169">
        <f>Y26</f>
        <v>12</v>
      </c>
      <c r="O31" s="169">
        <f>AA26</f>
        <v>12</v>
      </c>
      <c r="P31" s="169">
        <f>AC26</f>
        <v>12</v>
      </c>
      <c r="Q31" s="169">
        <f>AE26</f>
        <v>12</v>
      </c>
      <c r="R31" s="169">
        <f>AG26</f>
        <v>12</v>
      </c>
      <c r="S31" s="169">
        <f>AI26</f>
        <v>12</v>
      </c>
      <c r="T31" s="169">
        <f>AK26</f>
        <v>12</v>
      </c>
      <c r="U31" s="169">
        <f>AM26</f>
        <v>12</v>
      </c>
      <c r="V31" s="169">
        <f>AO26</f>
        <v>12</v>
      </c>
      <c r="W31" s="169">
        <f>AQ26</f>
        <v>12</v>
      </c>
      <c r="X31" s="169">
        <f>AS26</f>
        <v>12</v>
      </c>
      <c r="Y31" s="169">
        <f>AU26</f>
        <v>12</v>
      </c>
      <c r="Z31" s="169">
        <f>AW26</f>
        <v>12</v>
      </c>
      <c r="AA31" s="169">
        <f>AY26</f>
        <v>12</v>
      </c>
      <c r="AB31" s="169">
        <f>BA26</f>
        <v>12</v>
      </c>
      <c r="AC31" s="169">
        <f>BC26</f>
        <v>12</v>
      </c>
      <c r="AD31" s="169">
        <f>BE26</f>
        <v>12</v>
      </c>
      <c r="AE31" s="169">
        <f>BG26</f>
        <v>12</v>
      </c>
      <c r="AF31" s="169">
        <f>BI26</f>
        <v>12</v>
      </c>
      <c r="AG31" s="169">
        <f>BK26</f>
        <v>12</v>
      </c>
      <c r="AH31" s="169">
        <f>BM26</f>
        <v>12</v>
      </c>
      <c r="AI31" s="170">
        <f>BO26</f>
        <v>12</v>
      </c>
      <c r="AJ31" s="170">
        <f>BQ26</f>
        <v>12</v>
      </c>
    </row>
    <row r="32" spans="1:74" s="170" customFormat="1" x14ac:dyDescent="0.25">
      <c r="A32" s="167"/>
      <c r="B32" s="168">
        <v>2</v>
      </c>
      <c r="C32" s="169">
        <f t="shared" ref="C32:C34" si="14">C27</f>
        <v>12</v>
      </c>
      <c r="D32" s="169">
        <f t="shared" ref="D32:D34" si="15">E27</f>
        <v>18</v>
      </c>
      <c r="E32" s="169">
        <f t="shared" ref="E32:E34" si="16">G27</f>
        <v>6</v>
      </c>
      <c r="F32" s="169">
        <f t="shared" ref="F32:F34" si="17">I27</f>
        <v>4</v>
      </c>
      <c r="G32" s="169">
        <f t="shared" ref="G32:G34" si="18">K27</f>
        <v>12</v>
      </c>
      <c r="H32" s="169">
        <f t="shared" ref="H32:H34" si="19">M27</f>
        <v>18</v>
      </c>
      <c r="I32" s="169">
        <f t="shared" ref="I32:I34" si="20">O27</f>
        <v>6</v>
      </c>
      <c r="J32" s="169">
        <f t="shared" ref="J32:J34" si="21">Q27</f>
        <v>4</v>
      </c>
      <c r="K32" s="169">
        <f t="shared" ref="K32:K34" si="22">S27</f>
        <v>12</v>
      </c>
      <c r="L32" s="169">
        <f t="shared" ref="L32:L34" si="23">U27</f>
        <v>18</v>
      </c>
      <c r="M32" s="169">
        <f t="shared" ref="M32:M34" si="24">W27</f>
        <v>6</v>
      </c>
      <c r="N32" s="169">
        <f t="shared" ref="N32:N34" si="25">Y27</f>
        <v>4</v>
      </c>
      <c r="O32" s="169">
        <f t="shared" ref="O32:O34" si="26">AA27</f>
        <v>12</v>
      </c>
      <c r="P32" s="169">
        <f t="shared" ref="P32:P34" si="27">AC27</f>
        <v>18</v>
      </c>
      <c r="Q32" s="169">
        <f t="shared" ref="Q32:Q34" si="28">AE27</f>
        <v>6</v>
      </c>
      <c r="R32" s="169">
        <f t="shared" ref="R32:R34" si="29">AG27</f>
        <v>4</v>
      </c>
      <c r="S32" s="169">
        <f t="shared" ref="S32:S34" si="30">AI27</f>
        <v>12</v>
      </c>
      <c r="T32" s="169">
        <f t="shared" ref="T32:T34" si="31">AK27</f>
        <v>18</v>
      </c>
      <c r="U32" s="169">
        <f t="shared" ref="U32:U34" si="32">AM27</f>
        <v>6</v>
      </c>
      <c r="V32" s="169">
        <f t="shared" ref="V32:V34" si="33">AO27</f>
        <v>4</v>
      </c>
      <c r="W32" s="169">
        <f t="shared" ref="W32:W34" si="34">AQ27</f>
        <v>12</v>
      </c>
      <c r="X32" s="169">
        <f t="shared" ref="X32:X34" si="35">AS27</f>
        <v>18</v>
      </c>
      <c r="Y32" s="169">
        <f t="shared" ref="Y32:Y34" si="36">AU27</f>
        <v>6</v>
      </c>
      <c r="Z32" s="169">
        <f t="shared" ref="Z32:Z34" si="37">AW27</f>
        <v>4</v>
      </c>
      <c r="AA32" s="169">
        <f t="shared" ref="AA32:AA34" si="38">AY27</f>
        <v>12</v>
      </c>
      <c r="AB32" s="169">
        <f t="shared" ref="AB32:AB34" si="39">BA27</f>
        <v>18</v>
      </c>
      <c r="AC32" s="169">
        <f t="shared" ref="AC32:AC34" si="40">BC27</f>
        <v>6</v>
      </c>
      <c r="AD32" s="169">
        <f t="shared" ref="AD32:AD34" si="41">BE27</f>
        <v>4</v>
      </c>
      <c r="AE32" s="169">
        <f t="shared" ref="AE32:AE34" si="42">BG27</f>
        <v>12</v>
      </c>
      <c r="AF32" s="169">
        <f t="shared" ref="AF32:AF34" si="43">BI27</f>
        <v>18</v>
      </c>
      <c r="AG32" s="169">
        <f t="shared" ref="AG32:AG34" si="44">BK27</f>
        <v>6</v>
      </c>
      <c r="AH32" s="169">
        <f t="shared" ref="AH32:AH35" si="45">BM27</f>
        <v>4</v>
      </c>
      <c r="AI32" s="170">
        <f t="shared" ref="AI32:AI35" si="46">BO27</f>
        <v>12</v>
      </c>
      <c r="AJ32" s="170">
        <f t="shared" ref="AJ32:AJ35" si="47">BQ27</f>
        <v>12</v>
      </c>
    </row>
    <row r="33" spans="1:66" s="170" customFormat="1" x14ac:dyDescent="0.25">
      <c r="A33" s="167"/>
      <c r="B33" s="168">
        <v>3</v>
      </c>
      <c r="C33" s="169">
        <f t="shared" si="14"/>
        <v>18</v>
      </c>
      <c r="D33" s="169">
        <f t="shared" si="15"/>
        <v>6</v>
      </c>
      <c r="E33" s="169">
        <f t="shared" si="16"/>
        <v>4</v>
      </c>
      <c r="F33" s="169">
        <f t="shared" si="17"/>
        <v>12</v>
      </c>
      <c r="G33" s="169">
        <f t="shared" si="18"/>
        <v>18</v>
      </c>
      <c r="H33" s="169">
        <f t="shared" si="19"/>
        <v>6</v>
      </c>
      <c r="I33" s="169">
        <f t="shared" si="20"/>
        <v>12</v>
      </c>
      <c r="J33" s="169">
        <f t="shared" si="21"/>
        <v>12</v>
      </c>
      <c r="K33" s="169">
        <f t="shared" si="22"/>
        <v>12</v>
      </c>
      <c r="L33" s="169">
        <f t="shared" si="23"/>
        <v>12</v>
      </c>
      <c r="M33" s="169">
        <f t="shared" si="24"/>
        <v>12</v>
      </c>
      <c r="N33" s="169">
        <f t="shared" si="25"/>
        <v>12</v>
      </c>
      <c r="O33" s="169">
        <f t="shared" si="26"/>
        <v>12</v>
      </c>
      <c r="P33" s="169">
        <f t="shared" si="27"/>
        <v>12</v>
      </c>
      <c r="Q33" s="169">
        <f t="shared" si="28"/>
        <v>12</v>
      </c>
      <c r="R33" s="169">
        <f t="shared" si="29"/>
        <v>12</v>
      </c>
      <c r="S33" s="169">
        <f t="shared" si="30"/>
        <v>12</v>
      </c>
      <c r="T33" s="169">
        <f t="shared" si="31"/>
        <v>12</v>
      </c>
      <c r="U33" s="169">
        <f t="shared" si="32"/>
        <v>15</v>
      </c>
      <c r="V33" s="169">
        <f t="shared" si="33"/>
        <v>6</v>
      </c>
      <c r="W33" s="169">
        <f t="shared" si="34"/>
        <v>12</v>
      </c>
      <c r="X33" s="169">
        <f t="shared" si="35"/>
        <v>12</v>
      </c>
      <c r="Y33" s="169">
        <f t="shared" si="36"/>
        <v>6</v>
      </c>
      <c r="Z33" s="169">
        <f t="shared" si="37"/>
        <v>6</v>
      </c>
      <c r="AA33" s="169">
        <f t="shared" si="38"/>
        <v>6</v>
      </c>
      <c r="AB33" s="169">
        <f t="shared" si="39"/>
        <v>6</v>
      </c>
      <c r="AC33" s="169">
        <f t="shared" si="40"/>
        <v>6</v>
      </c>
      <c r="AD33" s="169">
        <f t="shared" si="41"/>
        <v>6</v>
      </c>
      <c r="AE33" s="169">
        <f t="shared" si="42"/>
        <v>6</v>
      </c>
      <c r="AF33" s="169">
        <f t="shared" si="43"/>
        <v>6</v>
      </c>
      <c r="AG33" s="169">
        <f t="shared" si="44"/>
        <v>6</v>
      </c>
      <c r="AH33" s="169">
        <f t="shared" si="45"/>
        <v>12</v>
      </c>
      <c r="AI33" s="170">
        <f t="shared" si="46"/>
        <v>12</v>
      </c>
      <c r="AJ33" s="170">
        <f t="shared" si="47"/>
        <v>12</v>
      </c>
    </row>
    <row r="34" spans="1:66" s="170" customFormat="1" x14ac:dyDescent="0.25">
      <c r="A34" s="167"/>
      <c r="B34" s="168">
        <v>4</v>
      </c>
      <c r="C34" s="169">
        <f t="shared" si="14"/>
        <v>18</v>
      </c>
      <c r="D34" s="169">
        <f t="shared" si="15"/>
        <v>15</v>
      </c>
      <c r="E34" s="169">
        <f t="shared" si="16"/>
        <v>14</v>
      </c>
      <c r="F34" s="169">
        <f t="shared" si="17"/>
        <v>7</v>
      </c>
      <c r="G34" s="169">
        <f t="shared" si="18"/>
        <v>6</v>
      </c>
      <c r="H34" s="169">
        <f t="shared" si="19"/>
        <v>6</v>
      </c>
      <c r="I34" s="169">
        <f t="shared" si="20"/>
        <v>6</v>
      </c>
      <c r="J34" s="169">
        <f t="shared" si="21"/>
        <v>18</v>
      </c>
      <c r="K34" s="169">
        <f t="shared" si="22"/>
        <v>18</v>
      </c>
      <c r="L34" s="169">
        <f t="shared" si="23"/>
        <v>12</v>
      </c>
      <c r="M34" s="169">
        <f t="shared" si="24"/>
        <v>6</v>
      </c>
      <c r="N34" s="169">
        <f t="shared" si="25"/>
        <v>18</v>
      </c>
      <c r="O34" s="169">
        <f t="shared" si="26"/>
        <v>12</v>
      </c>
      <c r="P34" s="169">
        <f t="shared" si="27"/>
        <v>12</v>
      </c>
      <c r="Q34" s="169">
        <f t="shared" si="28"/>
        <v>6</v>
      </c>
      <c r="R34" s="169">
        <f t="shared" si="29"/>
        <v>18</v>
      </c>
      <c r="S34" s="169">
        <f t="shared" si="30"/>
        <v>18</v>
      </c>
      <c r="T34" s="169">
        <f t="shared" si="31"/>
        <v>12</v>
      </c>
      <c r="U34" s="169">
        <f t="shared" si="32"/>
        <v>6</v>
      </c>
      <c r="V34" s="169">
        <f t="shared" si="33"/>
        <v>18</v>
      </c>
      <c r="W34" s="169">
        <f t="shared" si="34"/>
        <v>18</v>
      </c>
      <c r="X34" s="169">
        <f t="shared" si="35"/>
        <v>12</v>
      </c>
      <c r="Y34" s="169">
        <f t="shared" si="36"/>
        <v>6</v>
      </c>
      <c r="Z34" s="169">
        <f t="shared" si="37"/>
        <v>18</v>
      </c>
      <c r="AA34" s="169">
        <f t="shared" si="38"/>
        <v>18</v>
      </c>
      <c r="AB34" s="169">
        <f t="shared" si="39"/>
        <v>12</v>
      </c>
      <c r="AC34" s="169">
        <f t="shared" si="40"/>
        <v>6</v>
      </c>
      <c r="AD34" s="169">
        <f t="shared" si="41"/>
        <v>18</v>
      </c>
      <c r="AE34" s="169">
        <f t="shared" si="42"/>
        <v>18</v>
      </c>
      <c r="AF34" s="169">
        <f t="shared" si="43"/>
        <v>12</v>
      </c>
      <c r="AG34" s="169">
        <f t="shared" si="44"/>
        <v>6</v>
      </c>
      <c r="AH34" s="169">
        <f t="shared" si="45"/>
        <v>18</v>
      </c>
      <c r="AI34" s="170">
        <f t="shared" si="46"/>
        <v>12</v>
      </c>
      <c r="AJ34" s="170">
        <f t="shared" si="47"/>
        <v>12</v>
      </c>
    </row>
    <row r="35" spans="1:66" s="170" customFormat="1" x14ac:dyDescent="0.25">
      <c r="A35" s="167"/>
      <c r="B35" s="168" t="s">
        <v>2</v>
      </c>
      <c r="C35" s="169">
        <f>C34-C31</f>
        <v>0</v>
      </c>
      <c r="D35" s="169">
        <f t="shared" ref="D35:AG35" si="48">D34-D31</f>
        <v>0</v>
      </c>
      <c r="E35" s="169">
        <f>E34-E31</f>
        <v>0</v>
      </c>
      <c r="F35" s="169">
        <f t="shared" si="48"/>
        <v>0</v>
      </c>
      <c r="G35" s="169">
        <f t="shared" si="48"/>
        <v>-6</v>
      </c>
      <c r="H35" s="169">
        <f t="shared" si="48"/>
        <v>-6</v>
      </c>
      <c r="I35" s="169">
        <f t="shared" si="48"/>
        <v>-6</v>
      </c>
      <c r="J35" s="169">
        <f t="shared" si="48"/>
        <v>6</v>
      </c>
      <c r="K35" s="169">
        <f t="shared" si="48"/>
        <v>6</v>
      </c>
      <c r="L35" s="169">
        <f t="shared" si="48"/>
        <v>0</v>
      </c>
      <c r="M35" s="169">
        <f t="shared" si="48"/>
        <v>-6</v>
      </c>
      <c r="N35" s="169">
        <f t="shared" si="48"/>
        <v>6</v>
      </c>
      <c r="O35" s="169">
        <f t="shared" si="48"/>
        <v>0</v>
      </c>
      <c r="P35" s="169">
        <f t="shared" si="48"/>
        <v>0</v>
      </c>
      <c r="Q35" s="169">
        <f t="shared" si="48"/>
        <v>-6</v>
      </c>
      <c r="R35" s="169">
        <f t="shared" si="48"/>
        <v>6</v>
      </c>
      <c r="S35" s="169">
        <f t="shared" si="48"/>
        <v>6</v>
      </c>
      <c r="T35" s="169">
        <f t="shared" si="48"/>
        <v>0</v>
      </c>
      <c r="U35" s="169">
        <f t="shared" si="48"/>
        <v>-6</v>
      </c>
      <c r="V35" s="169">
        <f t="shared" si="48"/>
        <v>6</v>
      </c>
      <c r="W35" s="169">
        <f t="shared" si="48"/>
        <v>6</v>
      </c>
      <c r="X35" s="169">
        <f t="shared" si="48"/>
        <v>0</v>
      </c>
      <c r="Y35" s="169">
        <f t="shared" si="48"/>
        <v>-6</v>
      </c>
      <c r="Z35" s="169">
        <f t="shared" si="48"/>
        <v>6</v>
      </c>
      <c r="AA35" s="169">
        <f t="shared" si="48"/>
        <v>6</v>
      </c>
      <c r="AB35" s="169">
        <f t="shared" si="48"/>
        <v>0</v>
      </c>
      <c r="AC35" s="169">
        <f t="shared" si="48"/>
        <v>-6</v>
      </c>
      <c r="AD35" s="169">
        <f t="shared" si="48"/>
        <v>6</v>
      </c>
      <c r="AE35" s="169">
        <f t="shared" si="48"/>
        <v>6</v>
      </c>
      <c r="AF35" s="169">
        <f t="shared" si="48"/>
        <v>0</v>
      </c>
      <c r="AG35" s="169">
        <f t="shared" si="48"/>
        <v>-6</v>
      </c>
      <c r="AH35" s="169">
        <f t="shared" si="45"/>
        <v>0</v>
      </c>
      <c r="AI35" s="170">
        <f t="shared" si="46"/>
        <v>0</v>
      </c>
      <c r="AJ35" s="170">
        <f t="shared" si="47"/>
        <v>0</v>
      </c>
    </row>
    <row r="36" spans="1:66" s="170" customFormat="1" x14ac:dyDescent="0.25">
      <c r="A36" s="167"/>
      <c r="B36" s="168"/>
      <c r="C36" s="169"/>
      <c r="D36" s="169">
        <v>1</v>
      </c>
      <c r="E36" s="169">
        <v>2</v>
      </c>
      <c r="F36" s="170">
        <v>3</v>
      </c>
      <c r="G36" s="169">
        <v>4</v>
      </c>
      <c r="H36" s="169">
        <v>5</v>
      </c>
      <c r="I36" s="170">
        <v>6</v>
      </c>
      <c r="J36" s="169">
        <v>7</v>
      </c>
      <c r="K36" s="169">
        <v>8</v>
      </c>
      <c r="L36" s="170">
        <v>9</v>
      </c>
      <c r="M36" s="169">
        <v>10</v>
      </c>
      <c r="N36" s="169">
        <v>11</v>
      </c>
      <c r="O36" s="170">
        <v>12</v>
      </c>
      <c r="P36" s="169">
        <v>13</v>
      </c>
      <c r="Q36" s="169">
        <v>14</v>
      </c>
      <c r="R36" s="170">
        <v>15</v>
      </c>
      <c r="S36" s="169">
        <v>16</v>
      </c>
      <c r="T36" s="169">
        <v>17</v>
      </c>
      <c r="U36" s="170">
        <v>18</v>
      </c>
      <c r="V36" s="169">
        <v>19</v>
      </c>
      <c r="W36" s="169">
        <v>20</v>
      </c>
      <c r="X36" s="170">
        <v>21</v>
      </c>
      <c r="Y36" s="169">
        <v>22</v>
      </c>
      <c r="Z36" s="169">
        <v>23</v>
      </c>
      <c r="AA36" s="170">
        <v>24</v>
      </c>
      <c r="AB36" s="169">
        <v>25</v>
      </c>
      <c r="AC36" s="169">
        <v>26</v>
      </c>
      <c r="AD36" s="170">
        <v>27</v>
      </c>
      <c r="AE36" s="169">
        <v>28</v>
      </c>
      <c r="AF36" s="169">
        <v>29</v>
      </c>
      <c r="AG36" s="170">
        <v>30</v>
      </c>
      <c r="AH36" s="169">
        <v>31</v>
      </c>
      <c r="AI36" s="169">
        <v>32</v>
      </c>
      <c r="AJ36" s="169">
        <v>33</v>
      </c>
      <c r="AK36" s="169">
        <v>34</v>
      </c>
    </row>
    <row r="37" spans="1:66" s="170" customFormat="1" x14ac:dyDescent="0.25">
      <c r="A37" s="167"/>
      <c r="B37" s="168"/>
      <c r="C37" s="169"/>
      <c r="D37" s="169">
        <f>D26</f>
        <v>18</v>
      </c>
      <c r="E37" s="169">
        <f>F26</f>
        <v>8</v>
      </c>
      <c r="F37" s="169">
        <f>H26</f>
        <v>10</v>
      </c>
      <c r="G37" s="169">
        <f>J26</f>
        <v>6</v>
      </c>
      <c r="H37" s="169">
        <f>L26</f>
        <v>6</v>
      </c>
      <c r="I37" s="169">
        <f>N26</f>
        <v>6</v>
      </c>
      <c r="J37" s="169">
        <f>P26</f>
        <v>6</v>
      </c>
      <c r="K37" s="169">
        <f>R26</f>
        <v>6</v>
      </c>
      <c r="L37" s="169">
        <f>T26</f>
        <v>6</v>
      </c>
      <c r="M37" s="169">
        <f>V26</f>
        <v>6</v>
      </c>
      <c r="N37" s="169">
        <f>X26</f>
        <v>6</v>
      </c>
      <c r="O37" s="169">
        <f>Z26</f>
        <v>6</v>
      </c>
      <c r="P37" s="169">
        <f>AB26</f>
        <v>6</v>
      </c>
      <c r="Q37" s="169">
        <f>AD26</f>
        <v>6</v>
      </c>
      <c r="R37" s="169">
        <f>AF26</f>
        <v>6</v>
      </c>
      <c r="S37" s="169">
        <f>AH26</f>
        <v>6</v>
      </c>
      <c r="T37" s="169">
        <f>AJ26</f>
        <v>6</v>
      </c>
      <c r="U37" s="169">
        <f>AL26</f>
        <v>6</v>
      </c>
      <c r="V37" s="169">
        <f>AN26</f>
        <v>6</v>
      </c>
      <c r="W37" s="169">
        <f>AP26</f>
        <v>6</v>
      </c>
      <c r="X37" s="169">
        <f>AR26</f>
        <v>6</v>
      </c>
      <c r="Y37" s="169">
        <f>AT26</f>
        <v>6</v>
      </c>
      <c r="Z37" s="169">
        <f>AV26</f>
        <v>6</v>
      </c>
      <c r="AA37" s="169">
        <f>AX26</f>
        <v>6</v>
      </c>
      <c r="AB37" s="169">
        <f>AZ26</f>
        <v>6</v>
      </c>
      <c r="AC37" s="169">
        <f>BB26</f>
        <v>6</v>
      </c>
      <c r="AD37" s="169">
        <f>BD26</f>
        <v>6</v>
      </c>
      <c r="AE37" s="169">
        <f>BF26</f>
        <v>6</v>
      </c>
      <c r="AF37" s="169">
        <f>BH26</f>
        <v>6</v>
      </c>
      <c r="AG37" s="169">
        <f>BJ26</f>
        <v>6</v>
      </c>
      <c r="AH37" s="169">
        <f>BL26</f>
        <v>6</v>
      </c>
      <c r="AI37" s="169">
        <f>BN26</f>
        <v>6</v>
      </c>
      <c r="AJ37" s="170">
        <f>BP26</f>
        <v>6</v>
      </c>
      <c r="AK37" s="170">
        <f>BR26</f>
        <v>6</v>
      </c>
    </row>
    <row r="38" spans="1:66" s="170" customFormat="1" x14ac:dyDescent="0.25">
      <c r="A38" s="167"/>
      <c r="B38" s="168"/>
      <c r="C38" s="169"/>
      <c r="D38" s="169">
        <f>D27</f>
        <v>6</v>
      </c>
      <c r="E38" s="169">
        <f>F27</f>
        <v>12</v>
      </c>
      <c r="F38" s="169">
        <f>H27</f>
        <v>12</v>
      </c>
      <c r="G38" s="169">
        <f>J27</f>
        <v>15</v>
      </c>
      <c r="H38" s="169">
        <f>L27</f>
        <v>6</v>
      </c>
      <c r="I38" s="169">
        <f>N27</f>
        <v>12</v>
      </c>
      <c r="J38" s="169">
        <f>P27</f>
        <v>12</v>
      </c>
      <c r="K38" s="169">
        <f>R27</f>
        <v>15</v>
      </c>
      <c r="L38" s="169">
        <f>T27</f>
        <v>6</v>
      </c>
      <c r="M38" s="169">
        <f>V27</f>
        <v>12</v>
      </c>
      <c r="N38" s="169">
        <f>X27</f>
        <v>12</v>
      </c>
      <c r="O38" s="169">
        <f>Z27</f>
        <v>15</v>
      </c>
      <c r="P38" s="169">
        <f>AB27</f>
        <v>6</v>
      </c>
      <c r="Q38" s="169">
        <f>AD27</f>
        <v>12</v>
      </c>
      <c r="R38" s="169">
        <f>AF27</f>
        <v>12</v>
      </c>
      <c r="S38" s="169">
        <f>AH27</f>
        <v>15</v>
      </c>
      <c r="T38" s="169">
        <f>AJ27</f>
        <v>6</v>
      </c>
      <c r="U38" s="169">
        <f>AL27</f>
        <v>12</v>
      </c>
      <c r="V38" s="169">
        <f>AN27</f>
        <v>12</v>
      </c>
      <c r="W38" s="169">
        <f>AP27</f>
        <v>15</v>
      </c>
      <c r="X38" s="169">
        <f>AR27</f>
        <v>6</v>
      </c>
      <c r="Y38" s="169">
        <f>AT27</f>
        <v>12</v>
      </c>
      <c r="Z38" s="169">
        <f>AV27</f>
        <v>12</v>
      </c>
      <c r="AA38" s="169">
        <f>AX27</f>
        <v>15</v>
      </c>
      <c r="AB38" s="169">
        <f>AZ27</f>
        <v>6</v>
      </c>
      <c r="AC38" s="169">
        <f>BB27</f>
        <v>12</v>
      </c>
      <c r="AD38" s="169">
        <f>BD27</f>
        <v>12</v>
      </c>
      <c r="AE38" s="169">
        <f>BF27</f>
        <v>15</v>
      </c>
      <c r="AF38" s="169">
        <f>BH27</f>
        <v>6</v>
      </c>
      <c r="AG38" s="169">
        <f>BJ27</f>
        <v>12</v>
      </c>
      <c r="AH38" s="169">
        <f>BL27</f>
        <v>12</v>
      </c>
      <c r="AI38" s="169">
        <f>BN27</f>
        <v>15</v>
      </c>
      <c r="AJ38" s="170">
        <f t="shared" ref="AJ38:AJ41" si="49">BP27</f>
        <v>6</v>
      </c>
      <c r="AK38" s="170">
        <f t="shared" ref="AK38:AK41" si="50">BR27</f>
        <v>6</v>
      </c>
    </row>
    <row r="39" spans="1:66" s="170" customFormat="1" x14ac:dyDescent="0.25">
      <c r="A39" s="167"/>
      <c r="B39" s="168"/>
      <c r="C39" s="169"/>
      <c r="D39" s="169">
        <f>D28</f>
        <v>12</v>
      </c>
      <c r="E39" s="169">
        <f>F28</f>
        <v>12</v>
      </c>
      <c r="F39" s="169">
        <f>H28</f>
        <v>15</v>
      </c>
      <c r="G39" s="169">
        <f>J28</f>
        <v>6</v>
      </c>
      <c r="H39" s="169">
        <f>L28</f>
        <v>12</v>
      </c>
      <c r="I39" s="169">
        <f>N28</f>
        <v>12</v>
      </c>
      <c r="J39" s="169">
        <f>P28</f>
        <v>6</v>
      </c>
      <c r="K39" s="169">
        <f>R28</f>
        <v>6</v>
      </c>
      <c r="L39" s="169">
        <f>T28</f>
        <v>6</v>
      </c>
      <c r="M39" s="169">
        <f>V28</f>
        <v>6</v>
      </c>
      <c r="N39" s="169">
        <f>X28</f>
        <v>6</v>
      </c>
      <c r="O39" s="169">
        <f>Z28</f>
        <v>6</v>
      </c>
      <c r="P39" s="169">
        <f>AB28</f>
        <v>6</v>
      </c>
      <c r="Q39" s="169">
        <f>AD28</f>
        <v>6</v>
      </c>
      <c r="R39" s="169">
        <f>AF28</f>
        <v>6</v>
      </c>
      <c r="S39" s="169">
        <f>AH28</f>
        <v>18</v>
      </c>
      <c r="T39" s="169">
        <f>AJ28</f>
        <v>6</v>
      </c>
      <c r="U39" s="169">
        <f>AL28</f>
        <v>4</v>
      </c>
      <c r="V39" s="169">
        <f>AN28</f>
        <v>12</v>
      </c>
      <c r="W39" s="169">
        <f>AP28</f>
        <v>18</v>
      </c>
      <c r="X39" s="169">
        <f>AR28</f>
        <v>6</v>
      </c>
      <c r="Y39" s="169">
        <f>AT28</f>
        <v>12</v>
      </c>
      <c r="Z39" s="169">
        <f>AV28</f>
        <v>12</v>
      </c>
      <c r="AA39" s="169">
        <f>AX28</f>
        <v>12</v>
      </c>
      <c r="AB39" s="169">
        <f>AZ28</f>
        <v>12</v>
      </c>
      <c r="AC39" s="169">
        <f>BB28</f>
        <v>12</v>
      </c>
      <c r="AD39" s="169">
        <f>BD28</f>
        <v>12</v>
      </c>
      <c r="AE39" s="169">
        <f>BF28</f>
        <v>12</v>
      </c>
      <c r="AF39" s="169">
        <f>BH28</f>
        <v>12</v>
      </c>
      <c r="AG39" s="169">
        <f>BJ28</f>
        <v>12</v>
      </c>
      <c r="AH39" s="169">
        <f>BL28</f>
        <v>12</v>
      </c>
      <c r="AI39" s="169">
        <f>BN28</f>
        <v>6</v>
      </c>
      <c r="AJ39" s="170">
        <f t="shared" si="49"/>
        <v>6</v>
      </c>
      <c r="AK39" s="170">
        <f t="shared" si="50"/>
        <v>6</v>
      </c>
    </row>
    <row r="40" spans="1:66" s="170" customFormat="1" x14ac:dyDescent="0.25">
      <c r="A40" s="167"/>
      <c r="B40" s="168"/>
      <c r="C40" s="169"/>
      <c r="D40" s="169">
        <f>D29</f>
        <v>18</v>
      </c>
      <c r="E40" s="169">
        <f>F29</f>
        <v>8</v>
      </c>
      <c r="F40" s="169">
        <f>H29</f>
        <v>10</v>
      </c>
      <c r="G40" s="169">
        <f>J29</f>
        <v>6</v>
      </c>
      <c r="H40" s="169">
        <f>L29</f>
        <v>12</v>
      </c>
      <c r="I40" s="169">
        <f>N29</f>
        <v>12</v>
      </c>
      <c r="J40" s="169">
        <f>P29</f>
        <v>0</v>
      </c>
      <c r="K40" s="169">
        <f>R29</f>
        <v>0</v>
      </c>
      <c r="L40" s="169">
        <f>T29</f>
        <v>12</v>
      </c>
      <c r="M40" s="169">
        <f>V29</f>
        <v>11</v>
      </c>
      <c r="N40" s="169">
        <f>X29</f>
        <v>17</v>
      </c>
      <c r="O40" s="169">
        <f>Z29</f>
        <v>18</v>
      </c>
      <c r="P40" s="169">
        <f>AB29</f>
        <v>18</v>
      </c>
      <c r="Q40" s="169">
        <f>AD29</f>
        <v>6</v>
      </c>
      <c r="R40" s="169">
        <f>AF29</f>
        <v>2</v>
      </c>
      <c r="S40" s="169">
        <f>AH29</f>
        <v>0</v>
      </c>
      <c r="T40" s="169">
        <f>AJ29</f>
        <v>12</v>
      </c>
      <c r="U40" s="169">
        <f>AL29</f>
        <v>6</v>
      </c>
      <c r="V40" s="169">
        <f>AN29</f>
        <v>0</v>
      </c>
      <c r="W40" s="169">
        <f>AP29</f>
        <v>0</v>
      </c>
      <c r="X40" s="169">
        <f>AR29</f>
        <v>12</v>
      </c>
      <c r="Y40" s="169">
        <f>AT29</f>
        <v>6</v>
      </c>
      <c r="Z40" s="169">
        <f>AV29</f>
        <v>0</v>
      </c>
      <c r="AA40" s="169">
        <f>AX29</f>
        <v>0</v>
      </c>
      <c r="AB40" s="169">
        <f>AZ29</f>
        <v>12</v>
      </c>
      <c r="AC40" s="169">
        <f>BB29</f>
        <v>6</v>
      </c>
      <c r="AD40" s="169">
        <f>BD29</f>
        <v>0</v>
      </c>
      <c r="AE40" s="169">
        <f>BF29</f>
        <v>0</v>
      </c>
      <c r="AF40" s="169">
        <f>BH29</f>
        <v>12</v>
      </c>
      <c r="AG40" s="169">
        <f>BJ29</f>
        <v>6</v>
      </c>
      <c r="AH40" s="169">
        <f>BL29</f>
        <v>0</v>
      </c>
      <c r="AI40" s="169">
        <f>BN29</f>
        <v>17</v>
      </c>
      <c r="AJ40" s="170">
        <f t="shared" si="49"/>
        <v>6</v>
      </c>
      <c r="AK40" s="170">
        <f t="shared" si="50"/>
        <v>6</v>
      </c>
    </row>
    <row r="41" spans="1:66" s="170" customFormat="1" x14ac:dyDescent="0.25">
      <c r="A41" s="167"/>
      <c r="B41" s="168"/>
      <c r="C41" s="169"/>
      <c r="D41" s="169">
        <f>D37-D40</f>
        <v>0</v>
      </c>
      <c r="E41" s="169">
        <f t="shared" ref="E41:AI41" si="51">E37-E40</f>
        <v>0</v>
      </c>
      <c r="F41" s="169">
        <f t="shared" si="51"/>
        <v>0</v>
      </c>
      <c r="G41" s="169">
        <f t="shared" si="51"/>
        <v>0</v>
      </c>
      <c r="H41" s="169">
        <f t="shared" si="51"/>
        <v>-6</v>
      </c>
      <c r="I41" s="169">
        <f t="shared" si="51"/>
        <v>-6</v>
      </c>
      <c r="J41" s="169">
        <f t="shared" si="51"/>
        <v>6</v>
      </c>
      <c r="K41" s="169">
        <f t="shared" si="51"/>
        <v>6</v>
      </c>
      <c r="L41" s="169">
        <f t="shared" si="51"/>
        <v>-6</v>
      </c>
      <c r="M41" s="169">
        <f t="shared" si="51"/>
        <v>-5</v>
      </c>
      <c r="N41" s="169">
        <f t="shared" si="51"/>
        <v>-11</v>
      </c>
      <c r="O41" s="169">
        <f t="shared" si="51"/>
        <v>-12</v>
      </c>
      <c r="P41" s="169">
        <f t="shared" si="51"/>
        <v>-12</v>
      </c>
      <c r="Q41" s="169">
        <f t="shared" si="51"/>
        <v>0</v>
      </c>
      <c r="R41" s="169">
        <f t="shared" si="51"/>
        <v>4</v>
      </c>
      <c r="S41" s="169">
        <f t="shared" si="51"/>
        <v>6</v>
      </c>
      <c r="T41" s="169">
        <f t="shared" si="51"/>
        <v>-6</v>
      </c>
      <c r="U41" s="169">
        <f t="shared" si="51"/>
        <v>0</v>
      </c>
      <c r="V41" s="169">
        <f t="shared" si="51"/>
        <v>6</v>
      </c>
      <c r="W41" s="169">
        <f t="shared" si="51"/>
        <v>6</v>
      </c>
      <c r="X41" s="169">
        <f t="shared" si="51"/>
        <v>-6</v>
      </c>
      <c r="Y41" s="169">
        <f t="shared" si="51"/>
        <v>0</v>
      </c>
      <c r="Z41" s="169">
        <f t="shared" si="51"/>
        <v>6</v>
      </c>
      <c r="AA41" s="169">
        <f t="shared" si="51"/>
        <v>6</v>
      </c>
      <c r="AB41" s="169">
        <f t="shared" si="51"/>
        <v>-6</v>
      </c>
      <c r="AC41" s="169">
        <f t="shared" si="51"/>
        <v>0</v>
      </c>
      <c r="AD41" s="169">
        <f t="shared" si="51"/>
        <v>6</v>
      </c>
      <c r="AE41" s="169">
        <f t="shared" si="51"/>
        <v>6</v>
      </c>
      <c r="AF41" s="169">
        <f t="shared" si="51"/>
        <v>-6</v>
      </c>
      <c r="AG41" s="169">
        <f t="shared" si="51"/>
        <v>0</v>
      </c>
      <c r="AH41" s="169">
        <f t="shared" si="51"/>
        <v>6</v>
      </c>
      <c r="AI41" s="169">
        <f t="shared" si="51"/>
        <v>-11</v>
      </c>
      <c r="AJ41" s="170">
        <f t="shared" si="49"/>
        <v>0</v>
      </c>
      <c r="AK41" s="170">
        <f t="shared" si="50"/>
        <v>0</v>
      </c>
    </row>
    <row r="42" spans="1:66" s="170" customFormat="1" x14ac:dyDescent="0.25">
      <c r="A42" s="167"/>
      <c r="B42" s="168"/>
      <c r="C42" s="169"/>
      <c r="D42" s="169"/>
    </row>
    <row r="43" spans="1:66" x14ac:dyDescent="0.25">
      <c r="A43" s="6"/>
      <c r="B43" s="7"/>
      <c r="C43" s="8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</row>
  </sheetData>
  <sheetProtection password="C797" sheet="1" objects="1" scenarios="1"/>
  <mergeCells count="10">
    <mergeCell ref="BU8:BV8"/>
    <mergeCell ref="M6:U6"/>
    <mergeCell ref="M1:V1"/>
    <mergeCell ref="M5:R5"/>
    <mergeCell ref="B1:C1"/>
    <mergeCell ref="B2:C2"/>
    <mergeCell ref="M2:R2"/>
    <mergeCell ref="M3:R3"/>
    <mergeCell ref="M4:R4"/>
    <mergeCell ref="BS8:BT8"/>
  </mergeCells>
  <pageMargins left="0.7" right="0.7" top="0.75" bottom="0.75" header="0.3" footer="0.3"/>
  <pageSetup paperSize="9" orientation="portrait" horizontalDpi="0" verticalDpi="0" r:id="rId1"/>
  <headerFooter>
    <oddHeader>&amp;CМБОУ гимназия № 5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7"/>
  <sheetViews>
    <sheetView topLeftCell="A6" zoomScale="70" zoomScaleNormal="70" zoomScalePageLayoutView="60" workbookViewId="0">
      <selection activeCell="AE51" sqref="AE51"/>
    </sheetView>
  </sheetViews>
  <sheetFormatPr defaultRowHeight="15" x14ac:dyDescent="0.25"/>
  <cols>
    <col min="1" max="1" width="12.28515625" style="2" customWidth="1"/>
    <col min="2" max="2" width="5.7109375" customWidth="1"/>
    <col min="3" max="8" width="4.7109375" bestFit="1" customWidth="1"/>
    <col min="9" max="10" width="5.7109375" bestFit="1" customWidth="1"/>
    <col min="11" max="12" width="4.7109375" bestFit="1" customWidth="1"/>
    <col min="13" max="14" width="5.7109375" bestFit="1" customWidth="1"/>
    <col min="15" max="16" width="4.7109375" bestFit="1" customWidth="1"/>
    <col min="17" max="18" width="5.7109375" bestFit="1" customWidth="1"/>
    <col min="19" max="20" width="4.7109375" bestFit="1" customWidth="1"/>
    <col min="21" max="22" width="5.7109375" bestFit="1" customWidth="1"/>
    <col min="23" max="24" width="4.7109375" bestFit="1" customWidth="1"/>
    <col min="25" max="26" width="5.7109375" bestFit="1" customWidth="1"/>
    <col min="27" max="28" width="4.7109375" bestFit="1" customWidth="1"/>
    <col min="29" max="30" width="5.7109375" bestFit="1" customWidth="1"/>
    <col min="31" max="32" width="4.7109375" bestFit="1" customWidth="1"/>
    <col min="33" max="33" width="5.7109375" bestFit="1" customWidth="1"/>
    <col min="34" max="35" width="4.7109375" bestFit="1" customWidth="1"/>
    <col min="36" max="36" width="14.5703125" bestFit="1" customWidth="1"/>
  </cols>
  <sheetData>
    <row r="1" spans="1:39" ht="19.5" thickBot="1" x14ac:dyDescent="0.35">
      <c r="A1" s="186" t="s">
        <v>10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</row>
    <row r="2" spans="1:39" ht="19.5" thickBot="1" x14ac:dyDescent="0.35">
      <c r="A2" s="187" t="s">
        <v>13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11"/>
      <c r="AJ2" s="187"/>
      <c r="AK2" s="187"/>
      <c r="AL2" s="187"/>
    </row>
    <row r="3" spans="1:39" x14ac:dyDescent="0.25">
      <c r="A3" s="53" t="s">
        <v>12</v>
      </c>
      <c r="B3" s="4">
        <f>'4'!C30</f>
        <v>1</v>
      </c>
      <c r="C3" s="4">
        <f>'4'!D30</f>
        <v>2</v>
      </c>
      <c r="D3" s="4">
        <f>'4'!E30</f>
        <v>3</v>
      </c>
      <c r="E3" s="4">
        <f>'4'!F30</f>
        <v>4</v>
      </c>
      <c r="F3" s="4">
        <f>'4'!G30</f>
        <v>5</v>
      </c>
      <c r="G3" s="4">
        <f>'4'!H30</f>
        <v>6</v>
      </c>
      <c r="H3" s="4">
        <f>'4'!I30</f>
        <v>7</v>
      </c>
      <c r="I3" s="4">
        <f>'4'!J30</f>
        <v>8</v>
      </c>
      <c r="J3" s="4">
        <f>'4'!K30</f>
        <v>9</v>
      </c>
      <c r="K3" s="4">
        <f>'4'!L30</f>
        <v>10</v>
      </c>
      <c r="L3" s="4">
        <f>'4'!M30</f>
        <v>11</v>
      </c>
      <c r="M3" s="4">
        <f>'4'!N30</f>
        <v>12</v>
      </c>
      <c r="N3" s="4">
        <f>'4'!O30</f>
        <v>13</v>
      </c>
      <c r="O3" s="4">
        <f>'4'!P30</f>
        <v>14</v>
      </c>
      <c r="P3" s="4">
        <f>'4'!Q30</f>
        <v>15</v>
      </c>
      <c r="Q3" s="4">
        <f>'4'!R30</f>
        <v>16</v>
      </c>
      <c r="R3" s="4">
        <f>'4'!S30</f>
        <v>17</v>
      </c>
      <c r="S3" s="4">
        <f>'4'!T30</f>
        <v>18</v>
      </c>
      <c r="T3" s="4">
        <f>'4'!U30</f>
        <v>19</v>
      </c>
      <c r="U3" s="4">
        <f>'4'!V30</f>
        <v>20</v>
      </c>
      <c r="V3" s="4">
        <f>'4'!W30</f>
        <v>21</v>
      </c>
      <c r="W3" s="4">
        <f>'4'!X30</f>
        <v>22</v>
      </c>
      <c r="X3" s="4">
        <f>'4'!Y30</f>
        <v>23</v>
      </c>
      <c r="Y3" s="4">
        <f>'4'!Z30</f>
        <v>24</v>
      </c>
      <c r="Z3" s="4">
        <f>'4'!AA30</f>
        <v>25</v>
      </c>
      <c r="AA3" s="4">
        <f>'4'!AB30</f>
        <v>26</v>
      </c>
      <c r="AB3" s="4">
        <f>'4'!AC30</f>
        <v>27</v>
      </c>
      <c r="AC3" s="4">
        <f>'4'!AD30</f>
        <v>28</v>
      </c>
      <c r="AD3" s="4">
        <f>'4'!AE30</f>
        <v>29</v>
      </c>
      <c r="AE3" s="4">
        <f>'4'!AF30</f>
        <v>30</v>
      </c>
      <c r="AF3" s="4">
        <f>'4'!AG30</f>
        <v>31</v>
      </c>
      <c r="AG3" s="4">
        <f>'4'!AH30</f>
        <v>32</v>
      </c>
      <c r="AH3" s="4">
        <v>33</v>
      </c>
      <c r="AI3" s="84">
        <v>34</v>
      </c>
      <c r="AJ3" s="85" t="s">
        <v>22</v>
      </c>
      <c r="AK3" s="86">
        <f>COUNTIF($B$9:$AG$9,"В")</f>
        <v>13</v>
      </c>
      <c r="AL3" s="87">
        <f>AK3/$AK$7</f>
        <v>0.40625</v>
      </c>
      <c r="AM3" t="s">
        <v>35</v>
      </c>
    </row>
    <row r="4" spans="1:39" x14ac:dyDescent="0.25">
      <c r="A4" s="53">
        <v>1</v>
      </c>
      <c r="B4" s="4">
        <f>'4'!C31</f>
        <v>18</v>
      </c>
      <c r="C4" s="4">
        <f>'4'!D31</f>
        <v>15</v>
      </c>
      <c r="D4" s="4">
        <f>'4'!E31</f>
        <v>14</v>
      </c>
      <c r="E4" s="4">
        <f>'4'!F31</f>
        <v>7</v>
      </c>
      <c r="F4" s="4">
        <f>'4'!G31</f>
        <v>12</v>
      </c>
      <c r="G4" s="4">
        <f>'4'!H31</f>
        <v>12</v>
      </c>
      <c r="H4" s="4">
        <f>'4'!I31</f>
        <v>12</v>
      </c>
      <c r="I4" s="4">
        <f>'4'!J31</f>
        <v>12</v>
      </c>
      <c r="J4" s="4">
        <f>'4'!K31</f>
        <v>12</v>
      </c>
      <c r="K4" s="4">
        <f>'4'!L31</f>
        <v>12</v>
      </c>
      <c r="L4" s="4">
        <f>'4'!M31</f>
        <v>12</v>
      </c>
      <c r="M4" s="4">
        <f>'4'!N31</f>
        <v>12</v>
      </c>
      <c r="N4" s="4">
        <f>'4'!O31</f>
        <v>12</v>
      </c>
      <c r="O4" s="4">
        <f>'4'!P31</f>
        <v>12</v>
      </c>
      <c r="P4" s="4">
        <f>'4'!Q31</f>
        <v>12</v>
      </c>
      <c r="Q4" s="4">
        <f>'4'!R31</f>
        <v>12</v>
      </c>
      <c r="R4" s="4">
        <f>'4'!S31</f>
        <v>12</v>
      </c>
      <c r="S4" s="4">
        <f>'4'!T31</f>
        <v>12</v>
      </c>
      <c r="T4" s="4">
        <f>'4'!U31</f>
        <v>12</v>
      </c>
      <c r="U4" s="4">
        <f>'4'!V31</f>
        <v>12</v>
      </c>
      <c r="V4" s="4">
        <f>'4'!W31</f>
        <v>12</v>
      </c>
      <c r="W4" s="4">
        <f>'4'!X31</f>
        <v>12</v>
      </c>
      <c r="X4" s="4">
        <f>'4'!Y31</f>
        <v>12</v>
      </c>
      <c r="Y4" s="4">
        <f>'4'!Z31</f>
        <v>12</v>
      </c>
      <c r="Z4" s="4">
        <f>'4'!AA31</f>
        <v>12</v>
      </c>
      <c r="AA4" s="4">
        <f>'4'!AB31</f>
        <v>12</v>
      </c>
      <c r="AB4" s="4">
        <f>'4'!AC31</f>
        <v>12</v>
      </c>
      <c r="AC4" s="4">
        <f>'4'!AD31</f>
        <v>12</v>
      </c>
      <c r="AD4" s="4">
        <f>'4'!AE31</f>
        <v>12</v>
      </c>
      <c r="AE4" s="4">
        <f>'4'!AF31</f>
        <v>12</v>
      </c>
      <c r="AF4" s="4">
        <f>'4'!AG31</f>
        <v>12</v>
      </c>
      <c r="AG4" s="4">
        <f>'4'!AH31</f>
        <v>12</v>
      </c>
      <c r="AH4" s="4">
        <f>'4'!AI31</f>
        <v>12</v>
      </c>
      <c r="AI4" s="4">
        <f>'4'!AJ31</f>
        <v>12</v>
      </c>
      <c r="AJ4" s="88" t="s">
        <v>21</v>
      </c>
      <c r="AK4" s="49">
        <f>COUNTIF($B$9:$AG$9,"П")</f>
        <v>2</v>
      </c>
      <c r="AL4" s="61">
        <f t="shared" ref="AL4:AL6" si="0">AK4/$AK$7</f>
        <v>6.25E-2</v>
      </c>
      <c r="AM4" t="s">
        <v>36</v>
      </c>
    </row>
    <row r="5" spans="1:39" x14ac:dyDescent="0.25">
      <c r="A5" s="53">
        <v>2</v>
      </c>
      <c r="B5" s="4">
        <f>'4'!C32</f>
        <v>12</v>
      </c>
      <c r="C5" s="4">
        <f>'4'!D32</f>
        <v>18</v>
      </c>
      <c r="D5" s="4">
        <f>'4'!E32</f>
        <v>6</v>
      </c>
      <c r="E5" s="4">
        <f>'4'!F32</f>
        <v>4</v>
      </c>
      <c r="F5" s="4">
        <f>'4'!G32</f>
        <v>12</v>
      </c>
      <c r="G5" s="4">
        <f>'4'!H32</f>
        <v>18</v>
      </c>
      <c r="H5" s="4">
        <f>'4'!I32</f>
        <v>6</v>
      </c>
      <c r="I5" s="4">
        <f>'4'!J32</f>
        <v>4</v>
      </c>
      <c r="J5" s="4">
        <f>'4'!K32</f>
        <v>12</v>
      </c>
      <c r="K5" s="4">
        <f>'4'!L32</f>
        <v>18</v>
      </c>
      <c r="L5" s="4">
        <f>'4'!M32</f>
        <v>6</v>
      </c>
      <c r="M5" s="4">
        <f>'4'!N32</f>
        <v>4</v>
      </c>
      <c r="N5" s="4">
        <f>'4'!O32</f>
        <v>12</v>
      </c>
      <c r="O5" s="4">
        <f>'4'!P32</f>
        <v>18</v>
      </c>
      <c r="P5" s="4">
        <f>'4'!Q32</f>
        <v>6</v>
      </c>
      <c r="Q5" s="4">
        <f>'4'!R32</f>
        <v>4</v>
      </c>
      <c r="R5" s="4">
        <f>'4'!S32</f>
        <v>12</v>
      </c>
      <c r="S5" s="4">
        <f>'4'!T32</f>
        <v>18</v>
      </c>
      <c r="T5" s="4">
        <f>'4'!U32</f>
        <v>6</v>
      </c>
      <c r="U5" s="4">
        <f>'4'!V32</f>
        <v>4</v>
      </c>
      <c r="V5" s="4">
        <f>'4'!W32</f>
        <v>12</v>
      </c>
      <c r="W5" s="4">
        <f>'4'!X32</f>
        <v>18</v>
      </c>
      <c r="X5" s="4">
        <f>'4'!Y32</f>
        <v>6</v>
      </c>
      <c r="Y5" s="4">
        <f>'4'!Z32</f>
        <v>4</v>
      </c>
      <c r="Z5" s="4">
        <f>'4'!AA32</f>
        <v>12</v>
      </c>
      <c r="AA5" s="4">
        <f>'4'!AB32</f>
        <v>18</v>
      </c>
      <c r="AB5" s="4">
        <f>'4'!AC32</f>
        <v>6</v>
      </c>
      <c r="AC5" s="4">
        <f>'4'!AD32</f>
        <v>4</v>
      </c>
      <c r="AD5" s="4">
        <f>'4'!AE32</f>
        <v>12</v>
      </c>
      <c r="AE5" s="4">
        <f>'4'!AF32</f>
        <v>18</v>
      </c>
      <c r="AF5" s="4">
        <f>'4'!AG32</f>
        <v>6</v>
      </c>
      <c r="AG5" s="4">
        <f>'4'!AH32</f>
        <v>4</v>
      </c>
      <c r="AH5" s="4">
        <f>'4'!AI32</f>
        <v>12</v>
      </c>
      <c r="AI5" s="4">
        <f>'4'!AJ32</f>
        <v>12</v>
      </c>
      <c r="AJ5" s="88" t="s">
        <v>23</v>
      </c>
      <c r="AK5" s="49">
        <f>COUNTIF($B$9:$AG$9,"Б")</f>
        <v>7</v>
      </c>
      <c r="AL5" s="61">
        <f t="shared" si="0"/>
        <v>0.21875</v>
      </c>
      <c r="AM5" t="s">
        <v>37</v>
      </c>
    </row>
    <row r="6" spans="1:39" ht="15.75" thickBot="1" x14ac:dyDescent="0.3">
      <c r="A6" s="53">
        <v>3</v>
      </c>
      <c r="B6" s="4">
        <f>'4'!C33</f>
        <v>18</v>
      </c>
      <c r="C6" s="4">
        <f>'4'!D33</f>
        <v>6</v>
      </c>
      <c r="D6" s="4">
        <f>'4'!E33</f>
        <v>4</v>
      </c>
      <c r="E6" s="4">
        <f>'4'!F33</f>
        <v>12</v>
      </c>
      <c r="F6" s="4">
        <f>'4'!G33</f>
        <v>18</v>
      </c>
      <c r="G6" s="4">
        <f>'4'!H33</f>
        <v>6</v>
      </c>
      <c r="H6" s="4">
        <f>'4'!I33</f>
        <v>12</v>
      </c>
      <c r="I6" s="4">
        <f>'4'!J33</f>
        <v>12</v>
      </c>
      <c r="J6" s="4">
        <f>'4'!K33</f>
        <v>12</v>
      </c>
      <c r="K6" s="4">
        <f>'4'!L33</f>
        <v>12</v>
      </c>
      <c r="L6" s="4">
        <f>'4'!M33</f>
        <v>12</v>
      </c>
      <c r="M6" s="4">
        <f>'4'!N33</f>
        <v>12</v>
      </c>
      <c r="N6" s="4">
        <f>'4'!O33</f>
        <v>12</v>
      </c>
      <c r="O6" s="4">
        <f>'4'!P33</f>
        <v>12</v>
      </c>
      <c r="P6" s="4">
        <f>'4'!Q33</f>
        <v>12</v>
      </c>
      <c r="Q6" s="4">
        <f>'4'!R33</f>
        <v>12</v>
      </c>
      <c r="R6" s="4">
        <f>'4'!S33</f>
        <v>12</v>
      </c>
      <c r="S6" s="4">
        <f>'4'!T33</f>
        <v>12</v>
      </c>
      <c r="T6" s="4">
        <f>'4'!U33</f>
        <v>15</v>
      </c>
      <c r="U6" s="4">
        <f>'4'!V33</f>
        <v>6</v>
      </c>
      <c r="V6" s="4">
        <f>'4'!W33</f>
        <v>12</v>
      </c>
      <c r="W6" s="4">
        <f>'4'!X33</f>
        <v>12</v>
      </c>
      <c r="X6" s="4">
        <f>'4'!Y33</f>
        <v>6</v>
      </c>
      <c r="Y6" s="4">
        <f>'4'!Z33</f>
        <v>6</v>
      </c>
      <c r="Z6" s="4">
        <f>'4'!AA33</f>
        <v>6</v>
      </c>
      <c r="AA6" s="4">
        <f>'4'!AB33</f>
        <v>6</v>
      </c>
      <c r="AB6" s="4">
        <f>'4'!AC33</f>
        <v>6</v>
      </c>
      <c r="AC6" s="4">
        <f>'4'!AD33</f>
        <v>6</v>
      </c>
      <c r="AD6" s="4">
        <f>'4'!AE33</f>
        <v>6</v>
      </c>
      <c r="AE6" s="4">
        <f>'4'!AF33</f>
        <v>6</v>
      </c>
      <c r="AF6" s="4">
        <f>'4'!AG33</f>
        <v>6</v>
      </c>
      <c r="AG6" s="4">
        <f>'4'!AH33</f>
        <v>12</v>
      </c>
      <c r="AH6" s="4">
        <f>'4'!AI33</f>
        <v>12</v>
      </c>
      <c r="AI6" s="4">
        <f>'4'!AJ33</f>
        <v>12</v>
      </c>
      <c r="AJ6" s="106" t="s">
        <v>24</v>
      </c>
      <c r="AK6" s="55">
        <f>COUNTIF($B$9:$AG$9,"Н")</f>
        <v>10</v>
      </c>
      <c r="AL6" s="107">
        <f t="shared" si="0"/>
        <v>0.3125</v>
      </c>
      <c r="AM6" t="s">
        <v>38</v>
      </c>
    </row>
    <row r="7" spans="1:39" thickBot="1" x14ac:dyDescent="0.35">
      <c r="A7" s="53">
        <v>4</v>
      </c>
      <c r="B7" s="4">
        <f>'4'!C34</f>
        <v>18</v>
      </c>
      <c r="C7" s="4">
        <f>'4'!D34</f>
        <v>15</v>
      </c>
      <c r="D7" s="4">
        <f>'4'!E34</f>
        <v>14</v>
      </c>
      <c r="E7" s="4">
        <f>'4'!F34</f>
        <v>7</v>
      </c>
      <c r="F7" s="4">
        <f>'4'!G34</f>
        <v>6</v>
      </c>
      <c r="G7" s="4">
        <f>'4'!H34</f>
        <v>6</v>
      </c>
      <c r="H7" s="4">
        <f>'4'!I34</f>
        <v>6</v>
      </c>
      <c r="I7" s="4">
        <f>'4'!J34</f>
        <v>18</v>
      </c>
      <c r="J7" s="4">
        <f>'4'!K34</f>
        <v>18</v>
      </c>
      <c r="K7" s="4">
        <f>'4'!L34</f>
        <v>12</v>
      </c>
      <c r="L7" s="4">
        <f>'4'!M34</f>
        <v>6</v>
      </c>
      <c r="M7" s="4">
        <f>'4'!N34</f>
        <v>18</v>
      </c>
      <c r="N7" s="4">
        <f>'4'!O34</f>
        <v>12</v>
      </c>
      <c r="O7" s="4">
        <f>'4'!P34</f>
        <v>12</v>
      </c>
      <c r="P7" s="4">
        <f>'4'!Q34</f>
        <v>6</v>
      </c>
      <c r="Q7" s="4">
        <f>'4'!R34</f>
        <v>18</v>
      </c>
      <c r="R7" s="4">
        <f>'4'!S34</f>
        <v>18</v>
      </c>
      <c r="S7" s="4">
        <f>'4'!T34</f>
        <v>12</v>
      </c>
      <c r="T7" s="4">
        <f>'4'!U34</f>
        <v>6</v>
      </c>
      <c r="U7" s="4">
        <f>'4'!V34</f>
        <v>18</v>
      </c>
      <c r="V7" s="4">
        <f>'4'!W34</f>
        <v>18</v>
      </c>
      <c r="W7" s="4">
        <f>'4'!X34</f>
        <v>12</v>
      </c>
      <c r="X7" s="4">
        <f>'4'!Y34</f>
        <v>6</v>
      </c>
      <c r="Y7" s="4">
        <f>'4'!Z34</f>
        <v>18</v>
      </c>
      <c r="Z7" s="4">
        <f>'4'!AA34</f>
        <v>18</v>
      </c>
      <c r="AA7" s="4">
        <f>'4'!AB34</f>
        <v>12</v>
      </c>
      <c r="AB7" s="4">
        <f>'4'!AC34</f>
        <v>6</v>
      </c>
      <c r="AC7" s="4">
        <f>'4'!AD34</f>
        <v>18</v>
      </c>
      <c r="AD7" s="4">
        <f>'4'!AE34</f>
        <v>18</v>
      </c>
      <c r="AE7" s="4">
        <f>'4'!AF34</f>
        <v>12</v>
      </c>
      <c r="AF7" s="4">
        <f>'4'!AG34</f>
        <v>6</v>
      </c>
      <c r="AG7" s="4">
        <f>'4'!BM23</f>
        <v>18</v>
      </c>
      <c r="AH7" s="4">
        <f>'4'!AI34</f>
        <v>12</v>
      </c>
      <c r="AI7" s="4">
        <f>'4'!AJ34</f>
        <v>12</v>
      </c>
      <c r="AJ7" s="100"/>
      <c r="AK7" s="105">
        <f>SUM(AK3:AK6)</f>
        <v>32</v>
      </c>
      <c r="AL7" s="101">
        <f>SUM(AL3:AL6)</f>
        <v>1</v>
      </c>
    </row>
    <row r="8" spans="1:39" ht="30" x14ac:dyDescent="0.25">
      <c r="A8" s="63" t="s">
        <v>11</v>
      </c>
      <c r="B8" s="5">
        <f>B7-B4</f>
        <v>0</v>
      </c>
      <c r="C8" s="5">
        <f t="shared" ref="C8:AF8" si="1">C7-C4</f>
        <v>0</v>
      </c>
      <c r="D8" s="5">
        <f t="shared" si="1"/>
        <v>0</v>
      </c>
      <c r="E8" s="5">
        <f t="shared" si="1"/>
        <v>0</v>
      </c>
      <c r="F8" s="5">
        <f t="shared" si="1"/>
        <v>-6</v>
      </c>
      <c r="G8" s="5">
        <f t="shared" si="1"/>
        <v>-6</v>
      </c>
      <c r="H8" s="5">
        <f t="shared" si="1"/>
        <v>-6</v>
      </c>
      <c r="I8" s="5">
        <f t="shared" si="1"/>
        <v>6</v>
      </c>
      <c r="J8" s="5">
        <f t="shared" si="1"/>
        <v>6</v>
      </c>
      <c r="K8" s="5">
        <f t="shared" si="1"/>
        <v>0</v>
      </c>
      <c r="L8" s="5">
        <f t="shared" si="1"/>
        <v>-6</v>
      </c>
      <c r="M8" s="5">
        <f t="shared" si="1"/>
        <v>6</v>
      </c>
      <c r="N8" s="5">
        <f t="shared" si="1"/>
        <v>0</v>
      </c>
      <c r="O8" s="5">
        <f t="shared" si="1"/>
        <v>0</v>
      </c>
      <c r="P8" s="5">
        <f t="shared" si="1"/>
        <v>-6</v>
      </c>
      <c r="Q8" s="5">
        <f t="shared" si="1"/>
        <v>6</v>
      </c>
      <c r="R8" s="5">
        <f t="shared" si="1"/>
        <v>6</v>
      </c>
      <c r="S8" s="5">
        <f t="shared" si="1"/>
        <v>0</v>
      </c>
      <c r="T8" s="5">
        <f t="shared" si="1"/>
        <v>-6</v>
      </c>
      <c r="U8" s="5">
        <f t="shared" si="1"/>
        <v>6</v>
      </c>
      <c r="V8" s="5">
        <f t="shared" si="1"/>
        <v>6</v>
      </c>
      <c r="W8" s="5">
        <f t="shared" si="1"/>
        <v>0</v>
      </c>
      <c r="X8" s="5">
        <f t="shared" si="1"/>
        <v>-6</v>
      </c>
      <c r="Y8" s="5">
        <f t="shared" si="1"/>
        <v>6</v>
      </c>
      <c r="Z8" s="5">
        <f t="shared" si="1"/>
        <v>6</v>
      </c>
      <c r="AA8" s="5">
        <f t="shared" si="1"/>
        <v>0</v>
      </c>
      <c r="AB8" s="5">
        <f t="shared" si="1"/>
        <v>-6</v>
      </c>
      <c r="AC8" s="5">
        <f t="shared" si="1"/>
        <v>6</v>
      </c>
      <c r="AD8" s="5">
        <f t="shared" si="1"/>
        <v>6</v>
      </c>
      <c r="AE8" s="5">
        <f t="shared" si="1"/>
        <v>0</v>
      </c>
      <c r="AF8" s="5">
        <f t="shared" si="1"/>
        <v>-6</v>
      </c>
      <c r="AG8" s="5">
        <f>AG7-AG4</f>
        <v>6</v>
      </c>
      <c r="AH8" s="5">
        <f t="shared" ref="AH8:AI8" si="2">AH7-AH4</f>
        <v>0</v>
      </c>
      <c r="AI8" s="89">
        <f t="shared" si="2"/>
        <v>0</v>
      </c>
      <c r="AJ8" s="91" t="s">
        <v>30</v>
      </c>
      <c r="AK8" s="86">
        <f>COUNTIF($B$8:$AG$8,"&gt;0")</f>
        <v>12</v>
      </c>
      <c r="AL8" s="92">
        <f>AK8/$AK$7</f>
        <v>0.375</v>
      </c>
    </row>
    <row r="9" spans="1:39" ht="45" x14ac:dyDescent="0.25">
      <c r="A9" s="63" t="s">
        <v>28</v>
      </c>
      <c r="B9" s="171" t="str">
        <f>IF(B7&lt;'4'!$T$5,"Н",IF(B7&lt;='4'!$V$4,"Б",IF(B7&lt;='4'!$V$3,"П","В")))</f>
        <v>В</v>
      </c>
      <c r="C9" s="171" t="str">
        <f>IF(C7&lt;'4'!$T$5,"Н",IF(C7&lt;='4'!$V$4,"Б",IF(C7&lt;='4'!$V$3,"П","В")))</f>
        <v>П</v>
      </c>
      <c r="D9" s="171" t="str">
        <f>IF(D7&lt;'4'!$T$5,"Н",IF(D7&lt;='4'!$V$4,"Б",IF(D7&lt;='4'!$V$3,"П","В")))</f>
        <v>П</v>
      </c>
      <c r="E9" s="171" t="str">
        <f>IF(E7&lt;'4'!$T$5,"Н",IF(E7&lt;='4'!$V$4,"Б",IF(E7&lt;='4'!$V$3,"П","В")))</f>
        <v>Н</v>
      </c>
      <c r="F9" s="171" t="str">
        <f>IF(F7&lt;'4'!$T$5,"Н",IF(F7&lt;='4'!$V$4,"Б",IF(F7&lt;='4'!$V$3,"П","В")))</f>
        <v>Н</v>
      </c>
      <c r="G9" s="171" t="str">
        <f>IF(G7&lt;'4'!$T$5,"Н",IF(G7&lt;='4'!$V$4,"Б",IF(G7&lt;='4'!$V$3,"П","В")))</f>
        <v>Н</v>
      </c>
      <c r="H9" s="171" t="str">
        <f>IF(H7&lt;'4'!$T$5,"Н",IF(H7&lt;='4'!$V$4,"Б",IF(H7&lt;='4'!$V$3,"П","В")))</f>
        <v>Н</v>
      </c>
      <c r="I9" s="171" t="str">
        <f>IF(I7&lt;'4'!$T$5,"Н",IF(I7&lt;='4'!$V$4,"Б",IF(I7&lt;='4'!$V$3,"П","В")))</f>
        <v>В</v>
      </c>
      <c r="J9" s="171" t="str">
        <f>IF(J7&lt;'4'!$T$5,"Н",IF(J7&lt;='4'!$V$4,"Б",IF(J7&lt;='4'!$V$3,"П","В")))</f>
        <v>В</v>
      </c>
      <c r="K9" s="171" t="str">
        <f>IF(K7&lt;'4'!$T$5,"Н",IF(K7&lt;='4'!$V$4,"Б",IF(K7&lt;='4'!$V$3,"П","В")))</f>
        <v>Б</v>
      </c>
      <c r="L9" s="171" t="str">
        <f>IF(L7&lt;'4'!$T$5,"Н",IF(L7&lt;='4'!$V$4,"Б",IF(L7&lt;='4'!$V$3,"П","В")))</f>
        <v>Н</v>
      </c>
      <c r="M9" s="171" t="str">
        <f>IF(M7&lt;'4'!$T$5,"Н",IF(M7&lt;='4'!$V$4,"Б",IF(M7&lt;='4'!$V$3,"П","В")))</f>
        <v>В</v>
      </c>
      <c r="N9" s="171" t="str">
        <f>IF(N7&lt;'4'!$T$5,"Н",IF(N7&lt;='4'!$V$4,"Б",IF(N7&lt;='4'!$V$3,"П","В")))</f>
        <v>Б</v>
      </c>
      <c r="O9" s="171" t="str">
        <f>IF(O7&lt;'4'!$T$5,"Н",IF(O7&lt;='4'!$V$4,"Б",IF(O7&lt;='4'!$V$3,"П","В")))</f>
        <v>Б</v>
      </c>
      <c r="P9" s="171" t="str">
        <f>IF(P7&lt;'4'!$T$5,"Н",IF(P7&lt;='4'!$V$4,"Б",IF(P7&lt;='4'!$V$3,"П","В")))</f>
        <v>Н</v>
      </c>
      <c r="Q9" s="171" t="str">
        <f>IF(Q7&lt;'4'!$T$5,"Н",IF(Q7&lt;='4'!$V$4,"Б",IF(Q7&lt;='4'!$V$3,"П","В")))</f>
        <v>В</v>
      </c>
      <c r="R9" s="171" t="str">
        <f>IF(R7&lt;'4'!$T$5,"Н",IF(R7&lt;='4'!$V$4,"Б",IF(R7&lt;='4'!$V$3,"П","В")))</f>
        <v>В</v>
      </c>
      <c r="S9" s="171" t="str">
        <f>IF(S7&lt;'4'!$T$5,"Н",IF(S7&lt;='4'!$V$4,"Б",IF(S7&lt;='4'!$V$3,"П","В")))</f>
        <v>Б</v>
      </c>
      <c r="T9" s="171" t="str">
        <f>IF(T7&lt;'4'!$T$5,"Н",IF(T7&lt;='4'!$V$4,"Б",IF(T7&lt;='4'!$V$3,"П","В")))</f>
        <v>Н</v>
      </c>
      <c r="U9" s="171" t="str">
        <f>IF(U7&lt;'4'!$T$5,"Н",IF(U7&lt;='4'!$V$4,"Б",IF(U7&lt;='4'!$V$3,"П","В")))</f>
        <v>В</v>
      </c>
      <c r="V9" s="171" t="str">
        <f>IF(V7&lt;'4'!$T$5,"Н",IF(V7&lt;='4'!$V$4,"Б",IF(V7&lt;='4'!$V$3,"П","В")))</f>
        <v>В</v>
      </c>
      <c r="W9" s="171" t="str">
        <f>IF(W7&lt;'4'!$T$5,"Н",IF(W7&lt;='4'!$V$4,"Б",IF(W7&lt;='4'!$V$3,"П","В")))</f>
        <v>Б</v>
      </c>
      <c r="X9" s="171" t="str">
        <f>IF(X7&lt;'4'!$T$5,"Н",IF(X7&lt;='4'!$V$4,"Б",IF(X7&lt;='4'!$V$3,"П","В")))</f>
        <v>Н</v>
      </c>
      <c r="Y9" s="171" t="str">
        <f>IF(Y7&lt;'4'!$T$5,"Н",IF(Y7&lt;='4'!$V$4,"Б",IF(Y7&lt;='4'!$V$3,"П","В")))</f>
        <v>В</v>
      </c>
      <c r="Z9" s="171" t="str">
        <f>IF(Z7&lt;'4'!$T$5,"Н",IF(Z7&lt;='4'!$V$4,"Б",IF(Z7&lt;='4'!$V$3,"П","В")))</f>
        <v>В</v>
      </c>
      <c r="AA9" s="171" t="str">
        <f>IF(AA7&lt;'4'!$T$5,"Н",IF(AA7&lt;='4'!$V$4,"Б",IF(AA7&lt;='4'!$V$3,"П","В")))</f>
        <v>Б</v>
      </c>
      <c r="AB9" s="171" t="str">
        <f>IF(AB7&lt;'4'!$T$5,"Н",IF(AB7&lt;='4'!$V$4,"Б",IF(AB7&lt;='4'!$V$3,"П","В")))</f>
        <v>Н</v>
      </c>
      <c r="AC9" s="171" t="str">
        <f>IF(AC7&lt;'4'!$T$5,"Н",IF(AC7&lt;='4'!$V$4,"Б",IF(AC7&lt;='4'!$V$3,"П","В")))</f>
        <v>В</v>
      </c>
      <c r="AD9" s="171" t="str">
        <f>IF(AD7&lt;'4'!$T$5,"Н",IF(AD7&lt;='4'!$V$4,"Б",IF(AD7&lt;='4'!$V$3,"П","В")))</f>
        <v>В</v>
      </c>
      <c r="AE9" s="171" t="str">
        <f>IF(AE7&lt;'4'!$T$5,"Н",IF(AE7&lt;='4'!$V$4,"Б",IF(AE7&lt;='4'!$V$3,"П","В")))</f>
        <v>Б</v>
      </c>
      <c r="AF9" s="171" t="str">
        <f>IF(AF7&lt;'4'!$T$5,"Н",IF(AF7&lt;='4'!$V$4,"Б",IF(AF7&lt;='4'!$V$3,"П","В")))</f>
        <v>Н</v>
      </c>
      <c r="AG9" s="171" t="str">
        <f>IF(AG7&lt;'4'!$T$5,"Н",IF(AG7&lt;='4'!$V$4,"Б",IF(AG7&lt;='4'!$V$3,"П","В")))</f>
        <v>В</v>
      </c>
      <c r="AH9" s="171" t="str">
        <f>IF(AH7&lt;'4'!$T$5,"Н",IF(AH7&lt;='4'!$V$4,"Б",IF(AH7&lt;='4'!$V$3,"П","В")))</f>
        <v>Б</v>
      </c>
      <c r="AI9" s="172" t="str">
        <f>IF(AI7&lt;'4'!$T$5,"Н",IF(AI7&lt;='4'!$V$4,"Б",IF(AI7&lt;='4'!$V$3,"П","В")))</f>
        <v>Б</v>
      </c>
      <c r="AJ9" s="93" t="s">
        <v>31</v>
      </c>
      <c r="AK9" s="49">
        <f>COUNTIF($B$8:$AG$8,"&lt;0")</f>
        <v>9</v>
      </c>
      <c r="AL9" s="54">
        <f>AK9/$AK$7</f>
        <v>0.28125</v>
      </c>
    </row>
    <row r="10" spans="1:39" ht="30.75" thickBot="1" x14ac:dyDescent="0.3">
      <c r="A10" s="5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84"/>
      <c r="AJ10" s="94" t="s">
        <v>34</v>
      </c>
      <c r="AK10" s="55">
        <f>COUNTIF($B$8:$AG$8,"=0")</f>
        <v>11</v>
      </c>
      <c r="AL10" s="110">
        <f>AK10/$AK$7</f>
        <v>0.34375</v>
      </c>
    </row>
    <row r="11" spans="1:39" thickBot="1" x14ac:dyDescent="0.35">
      <c r="A11" s="65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90"/>
      <c r="AJ11" s="104"/>
      <c r="AK11" s="108">
        <f>SUM(AK8:AK10)</f>
        <v>32</v>
      </c>
      <c r="AL11" s="109">
        <f>SUM(AL8:AL10)</f>
        <v>1</v>
      </c>
    </row>
    <row r="12" spans="1:39" ht="14.45" x14ac:dyDescent="0.3">
      <c r="A12" s="66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6"/>
      <c r="AK12" s="57"/>
      <c r="AL12" s="58"/>
    </row>
    <row r="13" spans="1:39" ht="19.5" thickBot="1" x14ac:dyDescent="0.35">
      <c r="A13" s="187" t="s">
        <v>14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11"/>
      <c r="AJ13" s="187"/>
      <c r="AK13" s="187"/>
      <c r="AL13" s="187"/>
    </row>
    <row r="14" spans="1:39" x14ac:dyDescent="0.25">
      <c r="A14" s="53" t="s">
        <v>12</v>
      </c>
      <c r="B14" s="4">
        <f>'4'!D36</f>
        <v>1</v>
      </c>
      <c r="C14" s="4">
        <f>'4'!E36</f>
        <v>2</v>
      </c>
      <c r="D14" s="4">
        <f>'4'!F36</f>
        <v>3</v>
      </c>
      <c r="E14" s="4">
        <f>'4'!G36</f>
        <v>4</v>
      </c>
      <c r="F14" s="4">
        <f>'4'!H36</f>
        <v>5</v>
      </c>
      <c r="G14" s="4">
        <f>'4'!I36</f>
        <v>6</v>
      </c>
      <c r="H14" s="4">
        <f>'4'!J36</f>
        <v>7</v>
      </c>
      <c r="I14" s="4">
        <f>'4'!K36</f>
        <v>8</v>
      </c>
      <c r="J14" s="4">
        <f>'4'!L36</f>
        <v>9</v>
      </c>
      <c r="K14" s="4">
        <f>'4'!M36</f>
        <v>10</v>
      </c>
      <c r="L14" s="4">
        <f>'4'!N36</f>
        <v>11</v>
      </c>
      <c r="M14" s="4">
        <f>'4'!O36</f>
        <v>12</v>
      </c>
      <c r="N14" s="4">
        <f>'4'!P36</f>
        <v>13</v>
      </c>
      <c r="O14" s="4">
        <f>'4'!Q36</f>
        <v>14</v>
      </c>
      <c r="P14" s="4">
        <f>'4'!R36</f>
        <v>15</v>
      </c>
      <c r="Q14" s="4">
        <f>'4'!S36</f>
        <v>16</v>
      </c>
      <c r="R14" s="4">
        <f>'4'!T36</f>
        <v>17</v>
      </c>
      <c r="S14" s="4">
        <f>'4'!U36</f>
        <v>18</v>
      </c>
      <c r="T14" s="4">
        <f>'4'!V36</f>
        <v>19</v>
      </c>
      <c r="U14" s="4">
        <f>'4'!W36</f>
        <v>20</v>
      </c>
      <c r="V14" s="4">
        <f>'4'!X36</f>
        <v>21</v>
      </c>
      <c r="W14" s="4">
        <f>'4'!Y36</f>
        <v>22</v>
      </c>
      <c r="X14" s="4">
        <f>'4'!Z36</f>
        <v>23</v>
      </c>
      <c r="Y14" s="4">
        <f>'4'!AA36</f>
        <v>24</v>
      </c>
      <c r="Z14" s="4">
        <f>'4'!AB36</f>
        <v>25</v>
      </c>
      <c r="AA14" s="4">
        <f>'4'!AC36</f>
        <v>26</v>
      </c>
      <c r="AB14" s="4">
        <f>'4'!AD36</f>
        <v>27</v>
      </c>
      <c r="AC14" s="4">
        <f>'4'!AE36</f>
        <v>28</v>
      </c>
      <c r="AD14" s="4">
        <f>'4'!AF36</f>
        <v>29</v>
      </c>
      <c r="AE14" s="4">
        <f>'4'!AG36</f>
        <v>30</v>
      </c>
      <c r="AF14" s="4">
        <f>'4'!AH36</f>
        <v>31</v>
      </c>
      <c r="AG14" s="4">
        <f>'4'!AI36</f>
        <v>32</v>
      </c>
      <c r="AH14" s="4">
        <v>33</v>
      </c>
      <c r="AI14" s="84">
        <v>34</v>
      </c>
      <c r="AJ14" s="85" t="s">
        <v>22</v>
      </c>
      <c r="AK14" s="86">
        <f>COUNTIF($B$9:$AI$9,"В")</f>
        <v>13</v>
      </c>
      <c r="AL14" s="87">
        <f>AK14/$AK$18</f>
        <v>0.38235294117647056</v>
      </c>
    </row>
    <row r="15" spans="1:39" x14ac:dyDescent="0.25">
      <c r="A15" s="53">
        <v>1</v>
      </c>
      <c r="B15" s="4">
        <f>'4'!D37</f>
        <v>18</v>
      </c>
      <c r="C15" s="4">
        <f>'4'!E37</f>
        <v>8</v>
      </c>
      <c r="D15" s="4">
        <f>'4'!F37</f>
        <v>10</v>
      </c>
      <c r="E15" s="4">
        <f>'4'!G37</f>
        <v>6</v>
      </c>
      <c r="F15" s="4">
        <f>'4'!H37</f>
        <v>6</v>
      </c>
      <c r="G15" s="4">
        <f>'4'!I37</f>
        <v>6</v>
      </c>
      <c r="H15" s="4">
        <f>'4'!J37</f>
        <v>6</v>
      </c>
      <c r="I15" s="4">
        <f>'4'!K37</f>
        <v>6</v>
      </c>
      <c r="J15" s="4">
        <f>'4'!L37</f>
        <v>6</v>
      </c>
      <c r="K15" s="4">
        <f>'4'!M37</f>
        <v>6</v>
      </c>
      <c r="L15" s="4">
        <f>'4'!N37</f>
        <v>6</v>
      </c>
      <c r="M15" s="4">
        <f>'4'!O37</f>
        <v>6</v>
      </c>
      <c r="N15" s="4">
        <f>'4'!P37</f>
        <v>6</v>
      </c>
      <c r="O15" s="4">
        <f>'4'!Q37</f>
        <v>6</v>
      </c>
      <c r="P15" s="4">
        <f>'4'!R37</f>
        <v>6</v>
      </c>
      <c r="Q15" s="4">
        <f>'4'!S37</f>
        <v>6</v>
      </c>
      <c r="R15" s="4">
        <f>'4'!T37</f>
        <v>6</v>
      </c>
      <c r="S15" s="4">
        <f>'4'!U37</f>
        <v>6</v>
      </c>
      <c r="T15" s="4">
        <f>'4'!V37</f>
        <v>6</v>
      </c>
      <c r="U15" s="4">
        <f>'4'!W37</f>
        <v>6</v>
      </c>
      <c r="V15" s="4">
        <f>'4'!X37</f>
        <v>6</v>
      </c>
      <c r="W15" s="4">
        <f>'4'!Y37</f>
        <v>6</v>
      </c>
      <c r="X15" s="4">
        <f>'4'!Z37</f>
        <v>6</v>
      </c>
      <c r="Y15" s="4">
        <f>'4'!AA37</f>
        <v>6</v>
      </c>
      <c r="Z15" s="4">
        <f>'4'!AB37</f>
        <v>6</v>
      </c>
      <c r="AA15" s="4">
        <f>'4'!AC37</f>
        <v>6</v>
      </c>
      <c r="AB15" s="4">
        <f>'4'!AD37</f>
        <v>6</v>
      </c>
      <c r="AC15" s="4">
        <f>'4'!AE37</f>
        <v>6</v>
      </c>
      <c r="AD15" s="4">
        <f>'4'!AF37</f>
        <v>6</v>
      </c>
      <c r="AE15" s="4">
        <f>'4'!AG37</f>
        <v>6</v>
      </c>
      <c r="AF15" s="4">
        <f>'4'!AH37</f>
        <v>6</v>
      </c>
      <c r="AG15" s="4">
        <f>'4'!AI37</f>
        <v>6</v>
      </c>
      <c r="AH15" s="4">
        <f>'4'!AJ37</f>
        <v>6</v>
      </c>
      <c r="AI15" s="4">
        <f>'4'!AK37</f>
        <v>6</v>
      </c>
      <c r="AJ15" s="88" t="s">
        <v>21</v>
      </c>
      <c r="AK15" s="49">
        <f>COUNTIF($B$9:$AI$9,"П")</f>
        <v>2</v>
      </c>
      <c r="AL15" s="61">
        <f t="shared" ref="AL15:AL17" si="3">AK15/$AK$18</f>
        <v>5.8823529411764705E-2</v>
      </c>
    </row>
    <row r="16" spans="1:39" x14ac:dyDescent="0.25">
      <c r="A16" s="53">
        <v>2</v>
      </c>
      <c r="B16" s="4">
        <f>'4'!D38</f>
        <v>6</v>
      </c>
      <c r="C16" s="4">
        <f>'4'!E38</f>
        <v>12</v>
      </c>
      <c r="D16" s="4">
        <f>'4'!F38</f>
        <v>12</v>
      </c>
      <c r="E16" s="4">
        <f>'4'!G38</f>
        <v>15</v>
      </c>
      <c r="F16" s="4">
        <f>'4'!H38</f>
        <v>6</v>
      </c>
      <c r="G16" s="4">
        <f>'4'!I38</f>
        <v>12</v>
      </c>
      <c r="H16" s="4">
        <f>'4'!J38</f>
        <v>12</v>
      </c>
      <c r="I16" s="4">
        <f>'4'!K38</f>
        <v>15</v>
      </c>
      <c r="J16" s="4">
        <f>'4'!L38</f>
        <v>6</v>
      </c>
      <c r="K16" s="4">
        <f>'4'!M38</f>
        <v>12</v>
      </c>
      <c r="L16" s="4">
        <f>'4'!N38</f>
        <v>12</v>
      </c>
      <c r="M16" s="4">
        <f>'4'!O38</f>
        <v>15</v>
      </c>
      <c r="N16" s="4">
        <f>'4'!P38</f>
        <v>6</v>
      </c>
      <c r="O16" s="4">
        <f>'4'!Q38</f>
        <v>12</v>
      </c>
      <c r="P16" s="4">
        <f>'4'!R38</f>
        <v>12</v>
      </c>
      <c r="Q16" s="4">
        <f>'4'!S38</f>
        <v>15</v>
      </c>
      <c r="R16" s="4">
        <f>'4'!T38</f>
        <v>6</v>
      </c>
      <c r="S16" s="4">
        <f>'4'!U38</f>
        <v>12</v>
      </c>
      <c r="T16" s="4">
        <f>'4'!V38</f>
        <v>12</v>
      </c>
      <c r="U16" s="4">
        <f>'4'!W38</f>
        <v>15</v>
      </c>
      <c r="V16" s="4">
        <f>'4'!X38</f>
        <v>6</v>
      </c>
      <c r="W16" s="4">
        <f>'4'!Y38</f>
        <v>12</v>
      </c>
      <c r="X16" s="4">
        <f>'4'!Z38</f>
        <v>12</v>
      </c>
      <c r="Y16" s="4">
        <f>'4'!AA38</f>
        <v>15</v>
      </c>
      <c r="Z16" s="4">
        <f>'4'!AB38</f>
        <v>6</v>
      </c>
      <c r="AA16" s="4">
        <f>'4'!AC38</f>
        <v>12</v>
      </c>
      <c r="AB16" s="4">
        <f>'4'!AD38</f>
        <v>12</v>
      </c>
      <c r="AC16" s="4">
        <f>'4'!AE38</f>
        <v>15</v>
      </c>
      <c r="AD16" s="4">
        <f>'4'!AF38</f>
        <v>6</v>
      </c>
      <c r="AE16" s="4">
        <f>'4'!AG38</f>
        <v>12</v>
      </c>
      <c r="AF16" s="4">
        <f>'4'!AH38</f>
        <v>12</v>
      </c>
      <c r="AG16" s="4">
        <f>'4'!AI38</f>
        <v>15</v>
      </c>
      <c r="AH16" s="4">
        <f>'4'!AJ38</f>
        <v>6</v>
      </c>
      <c r="AI16" s="4">
        <f>'4'!AK38</f>
        <v>6</v>
      </c>
      <c r="AJ16" s="88" t="s">
        <v>23</v>
      </c>
      <c r="AK16" s="49">
        <f>COUNTIF($B$9:$AI$9,"Б")</f>
        <v>9</v>
      </c>
      <c r="AL16" s="61">
        <f t="shared" si="3"/>
        <v>0.26470588235294118</v>
      </c>
    </row>
    <row r="17" spans="1:38" ht="15.75" thickBot="1" x14ac:dyDescent="0.3">
      <c r="A17" s="53">
        <v>3</v>
      </c>
      <c r="B17" s="4">
        <f>'4'!D39</f>
        <v>12</v>
      </c>
      <c r="C17" s="4">
        <f>'4'!E39</f>
        <v>12</v>
      </c>
      <c r="D17" s="4">
        <f>'4'!F39</f>
        <v>15</v>
      </c>
      <c r="E17" s="4">
        <f>'4'!G39</f>
        <v>6</v>
      </c>
      <c r="F17" s="4">
        <f>'4'!H39</f>
        <v>12</v>
      </c>
      <c r="G17" s="4">
        <f>'4'!I39</f>
        <v>12</v>
      </c>
      <c r="H17" s="4">
        <f>'4'!J39</f>
        <v>6</v>
      </c>
      <c r="I17" s="4">
        <f>'4'!K39</f>
        <v>6</v>
      </c>
      <c r="J17" s="4">
        <f>'4'!L39</f>
        <v>6</v>
      </c>
      <c r="K17" s="4">
        <f>'4'!M39</f>
        <v>6</v>
      </c>
      <c r="L17" s="4">
        <f>'4'!N39</f>
        <v>6</v>
      </c>
      <c r="M17" s="4">
        <f>'4'!O39</f>
        <v>6</v>
      </c>
      <c r="N17" s="4">
        <f>'4'!P39</f>
        <v>6</v>
      </c>
      <c r="O17" s="4">
        <f>'4'!Q39</f>
        <v>6</v>
      </c>
      <c r="P17" s="4">
        <f>'4'!R39</f>
        <v>6</v>
      </c>
      <c r="Q17" s="4">
        <f>'4'!S39</f>
        <v>18</v>
      </c>
      <c r="R17" s="4">
        <f>'4'!T39</f>
        <v>6</v>
      </c>
      <c r="S17" s="4">
        <f>'4'!U39</f>
        <v>4</v>
      </c>
      <c r="T17" s="4">
        <f>'4'!V39</f>
        <v>12</v>
      </c>
      <c r="U17" s="4">
        <f>'4'!W39</f>
        <v>18</v>
      </c>
      <c r="V17" s="4">
        <f>'4'!X39</f>
        <v>6</v>
      </c>
      <c r="W17" s="4">
        <f>'4'!Y39</f>
        <v>12</v>
      </c>
      <c r="X17" s="4">
        <f>'4'!Z39</f>
        <v>12</v>
      </c>
      <c r="Y17" s="4">
        <f>'4'!AA39</f>
        <v>12</v>
      </c>
      <c r="Z17" s="4">
        <f>'4'!AB39</f>
        <v>12</v>
      </c>
      <c r="AA17" s="4">
        <f>'4'!AC39</f>
        <v>12</v>
      </c>
      <c r="AB17" s="4">
        <f>'4'!AD39</f>
        <v>12</v>
      </c>
      <c r="AC17" s="4">
        <f>'4'!AE39</f>
        <v>12</v>
      </c>
      <c r="AD17" s="4">
        <f>'4'!AF39</f>
        <v>12</v>
      </c>
      <c r="AE17" s="4">
        <f>'4'!AG39</f>
        <v>12</v>
      </c>
      <c r="AF17" s="4">
        <f>'4'!AH39</f>
        <v>12</v>
      </c>
      <c r="AG17" s="4">
        <f>'4'!AI39</f>
        <v>6</v>
      </c>
      <c r="AH17" s="4">
        <f>'4'!AJ39</f>
        <v>6</v>
      </c>
      <c r="AI17" s="4">
        <f>'4'!AK39</f>
        <v>6</v>
      </c>
      <c r="AJ17" s="106" t="s">
        <v>24</v>
      </c>
      <c r="AK17" s="55">
        <f>COUNTIF($B$9:$AI$9,"Н")</f>
        <v>10</v>
      </c>
      <c r="AL17" s="107">
        <f t="shared" si="3"/>
        <v>0.29411764705882354</v>
      </c>
    </row>
    <row r="18" spans="1:38" thickBot="1" x14ac:dyDescent="0.35">
      <c r="A18" s="53">
        <v>4</v>
      </c>
      <c r="B18" s="4">
        <f>'4'!D40</f>
        <v>18</v>
      </c>
      <c r="C18" s="4">
        <f>'4'!E40</f>
        <v>8</v>
      </c>
      <c r="D18" s="4">
        <f>'4'!F40</f>
        <v>10</v>
      </c>
      <c r="E18" s="4">
        <f>'4'!G40</f>
        <v>6</v>
      </c>
      <c r="F18" s="4">
        <f>'4'!H40</f>
        <v>12</v>
      </c>
      <c r="G18" s="4">
        <f>'4'!I40</f>
        <v>12</v>
      </c>
      <c r="H18" s="4">
        <f>'4'!J40</f>
        <v>0</v>
      </c>
      <c r="I18" s="4">
        <f>'4'!K40</f>
        <v>0</v>
      </c>
      <c r="J18" s="4">
        <f>'4'!L40</f>
        <v>12</v>
      </c>
      <c r="K18" s="4">
        <f>'4'!M40</f>
        <v>11</v>
      </c>
      <c r="L18" s="4">
        <f>'4'!N40</f>
        <v>17</v>
      </c>
      <c r="M18" s="4">
        <f>'4'!O40</f>
        <v>18</v>
      </c>
      <c r="N18" s="4">
        <f>'4'!P40</f>
        <v>18</v>
      </c>
      <c r="O18" s="4">
        <f>'4'!Q40</f>
        <v>6</v>
      </c>
      <c r="P18" s="4">
        <f>'4'!R40</f>
        <v>2</v>
      </c>
      <c r="Q18" s="4">
        <f>'4'!S40</f>
        <v>0</v>
      </c>
      <c r="R18" s="4">
        <f>'4'!T40</f>
        <v>12</v>
      </c>
      <c r="S18" s="4">
        <f>'4'!U40</f>
        <v>6</v>
      </c>
      <c r="T18" s="4">
        <f>'4'!V40</f>
        <v>0</v>
      </c>
      <c r="U18" s="4">
        <f>'4'!W40</f>
        <v>0</v>
      </c>
      <c r="V18" s="4">
        <f>'4'!X40</f>
        <v>12</v>
      </c>
      <c r="W18" s="4">
        <f>'4'!Y40</f>
        <v>6</v>
      </c>
      <c r="X18" s="4">
        <f>'4'!Z40</f>
        <v>0</v>
      </c>
      <c r="Y18" s="4">
        <f>'4'!AA40</f>
        <v>0</v>
      </c>
      <c r="Z18" s="4">
        <f>'4'!AB40</f>
        <v>12</v>
      </c>
      <c r="AA18" s="4">
        <f>'4'!AC40</f>
        <v>6</v>
      </c>
      <c r="AB18" s="4">
        <f>'4'!AD40</f>
        <v>0</v>
      </c>
      <c r="AC18" s="4">
        <f>'4'!AE40</f>
        <v>0</v>
      </c>
      <c r="AD18" s="4">
        <f>'4'!AF40</f>
        <v>12</v>
      </c>
      <c r="AE18" s="4">
        <f>'4'!AG40</f>
        <v>6</v>
      </c>
      <c r="AF18" s="4">
        <f>'4'!AH40</f>
        <v>0</v>
      </c>
      <c r="AG18" s="4">
        <f>'4'!AI40</f>
        <v>17</v>
      </c>
      <c r="AH18" s="4">
        <f>'4'!AJ40</f>
        <v>6</v>
      </c>
      <c r="AI18" s="4">
        <f>'4'!AK40</f>
        <v>6</v>
      </c>
      <c r="AJ18" s="100"/>
      <c r="AK18" s="105">
        <f>SUM(AK14:AK17)</f>
        <v>34</v>
      </c>
      <c r="AL18" s="101">
        <f>SUM(AL14:AL17)</f>
        <v>1</v>
      </c>
    </row>
    <row r="19" spans="1:38" ht="30" x14ac:dyDescent="0.25">
      <c r="A19" s="63" t="s">
        <v>11</v>
      </c>
      <c r="B19" s="5">
        <f>B18-B15</f>
        <v>0</v>
      </c>
      <c r="C19" s="5">
        <f t="shared" ref="C19" si="4">C18-C15</f>
        <v>0</v>
      </c>
      <c r="D19" s="5">
        <f t="shared" ref="D19" si="5">D18-D15</f>
        <v>0</v>
      </c>
      <c r="E19" s="5">
        <f t="shared" ref="E19" si="6">E18-E15</f>
        <v>0</v>
      </c>
      <c r="F19" s="5">
        <f t="shared" ref="F19" si="7">F18-F15</f>
        <v>6</v>
      </c>
      <c r="G19" s="5">
        <f t="shared" ref="G19" si="8">G18-G15</f>
        <v>6</v>
      </c>
      <c r="H19" s="5">
        <f t="shared" ref="H19" si="9">H18-H15</f>
        <v>-6</v>
      </c>
      <c r="I19" s="5">
        <f t="shared" ref="I19" si="10">I18-I15</f>
        <v>-6</v>
      </c>
      <c r="J19" s="5">
        <f t="shared" ref="J19" si="11">J18-J15</f>
        <v>6</v>
      </c>
      <c r="K19" s="5">
        <f t="shared" ref="K19" si="12">K18-K15</f>
        <v>5</v>
      </c>
      <c r="L19" s="5">
        <f t="shared" ref="L19" si="13">L18-L15</f>
        <v>11</v>
      </c>
      <c r="M19" s="5">
        <f t="shared" ref="M19" si="14">M18-M15</f>
        <v>12</v>
      </c>
      <c r="N19" s="5">
        <f t="shared" ref="N19" si="15">N18-N15</f>
        <v>12</v>
      </c>
      <c r="O19" s="5">
        <f t="shared" ref="O19" si="16">O18-O15</f>
        <v>0</v>
      </c>
      <c r="P19" s="5">
        <f t="shared" ref="P19" si="17">P18-P15</f>
        <v>-4</v>
      </c>
      <c r="Q19" s="5">
        <f t="shared" ref="Q19" si="18">Q18-Q15</f>
        <v>-6</v>
      </c>
      <c r="R19" s="5">
        <f t="shared" ref="R19" si="19">R18-R15</f>
        <v>6</v>
      </c>
      <c r="S19" s="5">
        <f t="shared" ref="S19" si="20">S18-S15</f>
        <v>0</v>
      </c>
      <c r="T19" s="5">
        <f t="shared" ref="T19" si="21">T18-T15</f>
        <v>-6</v>
      </c>
      <c r="U19" s="5">
        <f t="shared" ref="U19" si="22">U18-U15</f>
        <v>-6</v>
      </c>
      <c r="V19" s="5">
        <f t="shared" ref="V19" si="23">V18-V15</f>
        <v>6</v>
      </c>
      <c r="W19" s="5">
        <f t="shared" ref="W19" si="24">W18-W15</f>
        <v>0</v>
      </c>
      <c r="X19" s="5">
        <f t="shared" ref="X19" si="25">X18-X15</f>
        <v>-6</v>
      </c>
      <c r="Y19" s="5">
        <f t="shared" ref="Y19" si="26">Y18-Y15</f>
        <v>-6</v>
      </c>
      <c r="Z19" s="5">
        <f t="shared" ref="Z19" si="27">Z18-Z15</f>
        <v>6</v>
      </c>
      <c r="AA19" s="5">
        <f t="shared" ref="AA19" si="28">AA18-AA15</f>
        <v>0</v>
      </c>
      <c r="AB19" s="5">
        <f t="shared" ref="AB19" si="29">AB18-AB15</f>
        <v>-6</v>
      </c>
      <c r="AC19" s="5">
        <f t="shared" ref="AC19" si="30">AC18-AC15</f>
        <v>-6</v>
      </c>
      <c r="AD19" s="5">
        <f t="shared" ref="AD19" si="31">AD18-AD15</f>
        <v>6</v>
      </c>
      <c r="AE19" s="5">
        <f t="shared" ref="AE19" si="32">AE18-AE15</f>
        <v>0</v>
      </c>
      <c r="AF19" s="5">
        <f t="shared" ref="AF19" si="33">AF18-AF15</f>
        <v>-6</v>
      </c>
      <c r="AG19" s="5">
        <f t="shared" ref="AG19:AI19" si="34">AG18-AG15</f>
        <v>11</v>
      </c>
      <c r="AH19" s="5">
        <f t="shared" si="34"/>
        <v>0</v>
      </c>
      <c r="AI19" s="89">
        <f t="shared" si="34"/>
        <v>0</v>
      </c>
      <c r="AJ19" s="91" t="s">
        <v>30</v>
      </c>
      <c r="AK19" s="86">
        <f>COUNTIF($B$19:$AI$19,"&gt;0")</f>
        <v>12</v>
      </c>
      <c r="AL19" s="95">
        <f>AK19/$AK$18</f>
        <v>0.35294117647058826</v>
      </c>
    </row>
    <row r="20" spans="1:38" ht="45" x14ac:dyDescent="0.25">
      <c r="A20" s="63" t="s">
        <v>28</v>
      </c>
      <c r="B20" s="171" t="str">
        <f>IF(B18&lt;'4'!$T$5,"Н",IF(B18&lt;='4'!$V$4,"Б",IF(B18&lt;='4'!$V$3,"П","В")))</f>
        <v>В</v>
      </c>
      <c r="C20" s="171" t="str">
        <f>IF(C18&lt;'4'!$T$5,"Н",IF(C18&lt;='4'!$V$4,"Б",IF(C18&lt;='4'!$V$3,"П","В")))</f>
        <v>Н</v>
      </c>
      <c r="D20" s="171" t="str">
        <f>IF(D18&lt;'4'!$T$5,"Н",IF(D18&lt;='4'!$V$4,"Б",IF(D18&lt;='4'!$V$3,"П","В")))</f>
        <v>Б</v>
      </c>
      <c r="E20" s="171" t="str">
        <f>IF(E18&lt;'4'!$T$5,"Н",IF(E18&lt;='4'!$V$4,"Б",IF(E18&lt;='4'!$V$3,"П","В")))</f>
        <v>Н</v>
      </c>
      <c r="F20" s="171" t="str">
        <f>IF(F18&lt;'4'!$T$5,"Н",IF(F18&lt;='4'!$V$4,"Б",IF(F18&lt;='4'!$V$3,"П","В")))</f>
        <v>Б</v>
      </c>
      <c r="G20" s="171" t="str">
        <f>IF(G18&lt;'4'!$T$5,"Н",IF(G18&lt;='4'!$V$4,"Б",IF(G18&lt;='4'!$V$3,"П","В")))</f>
        <v>Б</v>
      </c>
      <c r="H20" s="171" t="str">
        <f>IF(H18&lt;'4'!$T$5,"Н",IF(H18&lt;='4'!$V$4,"Б",IF(H18&lt;='4'!$V$3,"П","В")))</f>
        <v>Н</v>
      </c>
      <c r="I20" s="171" t="str">
        <f>IF(I18&lt;'4'!$T$5,"Н",IF(I18&lt;='4'!$V$4,"Б",IF(I18&lt;='4'!$V$3,"П","В")))</f>
        <v>Н</v>
      </c>
      <c r="J20" s="171" t="str">
        <f>IF(J18&lt;'4'!$T$5,"Н",IF(J18&lt;='4'!$V$4,"Б",IF(J18&lt;='4'!$V$3,"П","В")))</f>
        <v>Б</v>
      </c>
      <c r="K20" s="171" t="str">
        <f>IF(K18&lt;'4'!$T$5,"Н",IF(K18&lt;='4'!$V$4,"Б",IF(K18&lt;='4'!$V$3,"П","В")))</f>
        <v>Б</v>
      </c>
      <c r="L20" s="171" t="str">
        <f>IF(L18&lt;'4'!$T$5,"Н",IF(L18&lt;='4'!$V$4,"Б",IF(L18&lt;='4'!$V$3,"П","В")))</f>
        <v>В</v>
      </c>
      <c r="M20" s="171" t="str">
        <f>IF(M18&lt;'4'!$T$5,"Н",IF(M18&lt;='4'!$V$4,"Б",IF(M18&lt;='4'!$V$3,"П","В")))</f>
        <v>В</v>
      </c>
      <c r="N20" s="171" t="str">
        <f>IF(N18&lt;'4'!$T$5,"Н",IF(N18&lt;='4'!$V$4,"Б",IF(N18&lt;='4'!$V$3,"П","В")))</f>
        <v>В</v>
      </c>
      <c r="O20" s="171" t="str">
        <f>IF(O18&lt;'4'!$T$5,"Н",IF(O18&lt;='4'!$V$4,"Б",IF(O18&lt;='4'!$V$3,"П","В")))</f>
        <v>Н</v>
      </c>
      <c r="P20" s="171" t="str">
        <f>IF(P18&lt;'4'!$T$5,"Н",IF(P18&lt;='4'!$V$4,"Б",IF(P18&lt;='4'!$V$3,"П","В")))</f>
        <v>Н</v>
      </c>
      <c r="Q20" s="171" t="str">
        <f>IF(Q18&lt;'4'!$T$5,"Н",IF(Q18&lt;='4'!$V$4,"Б",IF(Q18&lt;='4'!$V$3,"П","В")))</f>
        <v>Н</v>
      </c>
      <c r="R20" s="171" t="str">
        <f>IF(R18&lt;'4'!$T$5,"Н",IF(R18&lt;='4'!$V$4,"Б",IF(R18&lt;='4'!$V$3,"П","В")))</f>
        <v>Б</v>
      </c>
      <c r="S20" s="171" t="str">
        <f>IF(S18&lt;'4'!$T$5,"Н",IF(S18&lt;='4'!$V$4,"Б",IF(S18&lt;='4'!$V$3,"П","В")))</f>
        <v>Н</v>
      </c>
      <c r="T20" s="171" t="str">
        <f>IF(T18&lt;'4'!$T$5,"Н",IF(T18&lt;='4'!$V$4,"Б",IF(T18&lt;='4'!$V$3,"П","В")))</f>
        <v>Н</v>
      </c>
      <c r="U20" s="171" t="str">
        <f>IF(U18&lt;'4'!$T$5,"Н",IF(U18&lt;='4'!$V$4,"Б",IF(U18&lt;='4'!$V$3,"П","В")))</f>
        <v>Н</v>
      </c>
      <c r="V20" s="171" t="str">
        <f>IF(V18&lt;'4'!$T$5,"Н",IF(V18&lt;='4'!$V$4,"Б",IF(V18&lt;='4'!$V$3,"П","В")))</f>
        <v>Б</v>
      </c>
      <c r="W20" s="171" t="str">
        <f>IF(W18&lt;'4'!$T$5,"Н",IF(W18&lt;='4'!$V$4,"Б",IF(W18&lt;='4'!$V$3,"П","В")))</f>
        <v>Н</v>
      </c>
      <c r="X20" s="171" t="str">
        <f>IF(X18&lt;'4'!$T$5,"Н",IF(X18&lt;='4'!$V$4,"Б",IF(X18&lt;='4'!$V$3,"П","В")))</f>
        <v>Н</v>
      </c>
      <c r="Y20" s="171" t="str">
        <f>IF(Y18&lt;'4'!$T$5,"Н",IF(Y18&lt;='4'!$V$4,"Б",IF(Y18&lt;='4'!$V$3,"П","В")))</f>
        <v>Н</v>
      </c>
      <c r="Z20" s="171" t="str">
        <f>IF(Z18&lt;'4'!$T$5,"Н",IF(Z18&lt;='4'!$V$4,"Б",IF(Z18&lt;='4'!$V$3,"П","В")))</f>
        <v>Б</v>
      </c>
      <c r="AA20" s="171" t="str">
        <f>IF(AA18&lt;'4'!$T$5,"Н",IF(AA18&lt;='4'!$V$4,"Б",IF(AA18&lt;='4'!$V$3,"П","В")))</f>
        <v>Н</v>
      </c>
      <c r="AB20" s="171" t="str">
        <f>IF(AB18&lt;'4'!$T$5,"Н",IF(AB18&lt;='4'!$V$4,"Б",IF(AB18&lt;='4'!$V$3,"П","В")))</f>
        <v>Н</v>
      </c>
      <c r="AC20" s="171" t="str">
        <f>IF(AC18&lt;'4'!$T$5,"Н",IF(AC18&lt;='4'!$V$4,"Б",IF(AC18&lt;='4'!$V$3,"П","В")))</f>
        <v>Н</v>
      </c>
      <c r="AD20" s="171" t="str">
        <f>IF(AD18&lt;'4'!$T$5,"Н",IF(AD18&lt;='4'!$V$4,"Б",IF(AD18&lt;='4'!$V$3,"П","В")))</f>
        <v>Б</v>
      </c>
      <c r="AE20" s="171" t="str">
        <f>IF(AE18&lt;'4'!$T$5,"Н",IF(AE18&lt;='4'!$V$4,"Б",IF(AE18&lt;='4'!$V$3,"П","В")))</f>
        <v>Н</v>
      </c>
      <c r="AF20" s="171" t="str">
        <f>IF(AF18&lt;'4'!$T$5,"Н",IF(AF18&lt;='4'!$V$4,"Б",IF(AF18&lt;='4'!$V$3,"П","В")))</f>
        <v>Н</v>
      </c>
      <c r="AG20" s="171" t="str">
        <f>IF(AG18&lt;'4'!$T$5,"Н",IF(AG18&lt;='4'!$V$4,"Б",IF(AG18&lt;='4'!$V$3,"П","В")))</f>
        <v>В</v>
      </c>
      <c r="AH20" s="171" t="str">
        <f>IF(AH18&lt;'4'!$T$5,"Н",IF(AH18&lt;='4'!$V$4,"Б",IF(AH18&lt;='4'!$V$3,"П","В")))</f>
        <v>Н</v>
      </c>
      <c r="AI20" s="172" t="str">
        <f>IF(AI18&lt;'4'!$T$5,"Н",IF(AI18&lt;='4'!$V$4,"Б",IF(AI18&lt;='4'!$V$3,"П","В")))</f>
        <v>Н</v>
      </c>
      <c r="AJ20" s="93" t="s">
        <v>31</v>
      </c>
      <c r="AK20" s="49">
        <f>COUNTIF($B$19:$AI$19,"&lt;0")</f>
        <v>11</v>
      </c>
      <c r="AL20" s="62">
        <f t="shared" ref="AL20:AL21" si="35">AK20/$AK$18</f>
        <v>0.3235294117647059</v>
      </c>
    </row>
    <row r="21" spans="1:38" ht="30.75" thickBot="1" x14ac:dyDescent="0.3">
      <c r="A21" s="5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84"/>
      <c r="AJ21" s="94" t="s">
        <v>34</v>
      </c>
      <c r="AK21" s="55">
        <f>COUNTIF($B$19:$AI$19,"=0")</f>
        <v>11</v>
      </c>
      <c r="AL21" s="64">
        <f t="shared" si="35"/>
        <v>0.3235294117647059</v>
      </c>
    </row>
    <row r="22" spans="1:38" ht="15.75" thickBot="1" x14ac:dyDescent="0.3">
      <c r="A22" s="65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90"/>
      <c r="AJ22" s="104"/>
      <c r="AK22" s="105">
        <f>SUM(AK19:AK21)</f>
        <v>34</v>
      </c>
      <c r="AL22" s="101">
        <f>SUM(AL19:AL21)</f>
        <v>1</v>
      </c>
    </row>
    <row r="23" spans="1:38" x14ac:dyDescent="0.25">
      <c r="A23" s="66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6"/>
      <c r="AK23" s="52"/>
      <c r="AL23" s="75"/>
    </row>
    <row r="24" spans="1:38" ht="18.75" x14ac:dyDescent="0.3">
      <c r="A24" s="187" t="s">
        <v>42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11"/>
      <c r="AJ24" s="56"/>
      <c r="AK24" s="52"/>
      <c r="AL24" s="52"/>
    </row>
    <row r="25" spans="1:38" x14ac:dyDescent="0.25">
      <c r="A25" s="41" t="s">
        <v>9</v>
      </c>
      <c r="B25" s="4">
        <f>B7</f>
        <v>18</v>
      </c>
      <c r="C25" s="4">
        <f t="shared" ref="C25:AI25" si="36">C7</f>
        <v>15</v>
      </c>
      <c r="D25" s="4">
        <f t="shared" si="36"/>
        <v>14</v>
      </c>
      <c r="E25" s="4">
        <f t="shared" si="36"/>
        <v>7</v>
      </c>
      <c r="F25" s="4">
        <f t="shared" si="36"/>
        <v>6</v>
      </c>
      <c r="G25" s="4">
        <f t="shared" si="36"/>
        <v>6</v>
      </c>
      <c r="H25" s="4">
        <f t="shared" si="36"/>
        <v>6</v>
      </c>
      <c r="I25" s="4">
        <f t="shared" si="36"/>
        <v>18</v>
      </c>
      <c r="J25" s="4">
        <f t="shared" si="36"/>
        <v>18</v>
      </c>
      <c r="K25" s="4">
        <f t="shared" si="36"/>
        <v>12</v>
      </c>
      <c r="L25" s="4">
        <f t="shared" si="36"/>
        <v>6</v>
      </c>
      <c r="M25" s="4">
        <f t="shared" si="36"/>
        <v>18</v>
      </c>
      <c r="N25" s="4">
        <f t="shared" si="36"/>
        <v>12</v>
      </c>
      <c r="O25" s="4">
        <f t="shared" si="36"/>
        <v>12</v>
      </c>
      <c r="P25" s="4">
        <f t="shared" si="36"/>
        <v>6</v>
      </c>
      <c r="Q25" s="4">
        <f t="shared" si="36"/>
        <v>18</v>
      </c>
      <c r="R25" s="4">
        <f t="shared" si="36"/>
        <v>18</v>
      </c>
      <c r="S25" s="4">
        <f t="shared" si="36"/>
        <v>12</v>
      </c>
      <c r="T25" s="4">
        <f t="shared" si="36"/>
        <v>6</v>
      </c>
      <c r="U25" s="4">
        <f t="shared" si="36"/>
        <v>18</v>
      </c>
      <c r="V25" s="4">
        <f t="shared" si="36"/>
        <v>18</v>
      </c>
      <c r="W25" s="4">
        <f t="shared" si="36"/>
        <v>12</v>
      </c>
      <c r="X25" s="4">
        <f t="shared" si="36"/>
        <v>6</v>
      </c>
      <c r="Y25" s="4">
        <f t="shared" si="36"/>
        <v>18</v>
      </c>
      <c r="Z25" s="4">
        <f t="shared" si="36"/>
        <v>18</v>
      </c>
      <c r="AA25" s="4">
        <f t="shared" si="36"/>
        <v>12</v>
      </c>
      <c r="AB25" s="4">
        <f t="shared" si="36"/>
        <v>6</v>
      </c>
      <c r="AC25" s="4">
        <f t="shared" si="36"/>
        <v>18</v>
      </c>
      <c r="AD25" s="4">
        <f t="shared" si="36"/>
        <v>18</v>
      </c>
      <c r="AE25" s="4">
        <f t="shared" si="36"/>
        <v>12</v>
      </c>
      <c r="AF25" s="4">
        <f t="shared" si="36"/>
        <v>6</v>
      </c>
      <c r="AG25" s="4">
        <f t="shared" si="36"/>
        <v>18</v>
      </c>
      <c r="AH25" s="4">
        <f t="shared" si="36"/>
        <v>12</v>
      </c>
      <c r="AI25" s="4">
        <f t="shared" si="36"/>
        <v>12</v>
      </c>
    </row>
    <row r="26" spans="1:38" x14ac:dyDescent="0.25">
      <c r="A26" s="41" t="s">
        <v>2</v>
      </c>
      <c r="B26" s="4">
        <f>B18</f>
        <v>18</v>
      </c>
      <c r="C26" s="4">
        <f t="shared" ref="C26:AI26" si="37">C18</f>
        <v>8</v>
      </c>
      <c r="D26" s="4">
        <f t="shared" si="37"/>
        <v>10</v>
      </c>
      <c r="E26" s="4">
        <f t="shared" si="37"/>
        <v>6</v>
      </c>
      <c r="F26" s="4">
        <f t="shared" si="37"/>
        <v>12</v>
      </c>
      <c r="G26" s="4">
        <f t="shared" si="37"/>
        <v>12</v>
      </c>
      <c r="H26" s="4">
        <f t="shared" si="37"/>
        <v>0</v>
      </c>
      <c r="I26" s="4">
        <f t="shared" si="37"/>
        <v>0</v>
      </c>
      <c r="J26" s="4">
        <f t="shared" si="37"/>
        <v>12</v>
      </c>
      <c r="K26" s="4">
        <f t="shared" si="37"/>
        <v>11</v>
      </c>
      <c r="L26" s="4">
        <f t="shared" si="37"/>
        <v>17</v>
      </c>
      <c r="M26" s="4">
        <f t="shared" si="37"/>
        <v>18</v>
      </c>
      <c r="N26" s="4">
        <f t="shared" si="37"/>
        <v>18</v>
      </c>
      <c r="O26" s="4">
        <f t="shared" si="37"/>
        <v>6</v>
      </c>
      <c r="P26" s="4">
        <f t="shared" si="37"/>
        <v>2</v>
      </c>
      <c r="Q26" s="4">
        <f t="shared" si="37"/>
        <v>0</v>
      </c>
      <c r="R26" s="4">
        <f t="shared" si="37"/>
        <v>12</v>
      </c>
      <c r="S26" s="4">
        <f t="shared" si="37"/>
        <v>6</v>
      </c>
      <c r="T26" s="4">
        <f t="shared" si="37"/>
        <v>0</v>
      </c>
      <c r="U26" s="4">
        <f t="shared" si="37"/>
        <v>0</v>
      </c>
      <c r="V26" s="4">
        <f t="shared" si="37"/>
        <v>12</v>
      </c>
      <c r="W26" s="4">
        <f t="shared" si="37"/>
        <v>6</v>
      </c>
      <c r="X26" s="4">
        <f t="shared" si="37"/>
        <v>0</v>
      </c>
      <c r="Y26" s="4">
        <f t="shared" si="37"/>
        <v>0</v>
      </c>
      <c r="Z26" s="4">
        <f t="shared" si="37"/>
        <v>12</v>
      </c>
      <c r="AA26" s="4">
        <f t="shared" si="37"/>
        <v>6</v>
      </c>
      <c r="AB26" s="4">
        <f t="shared" si="37"/>
        <v>0</v>
      </c>
      <c r="AC26" s="4">
        <f t="shared" si="37"/>
        <v>0</v>
      </c>
      <c r="AD26" s="4">
        <f t="shared" si="37"/>
        <v>12</v>
      </c>
      <c r="AE26" s="4">
        <f t="shared" si="37"/>
        <v>6</v>
      </c>
      <c r="AF26" s="4">
        <f t="shared" si="37"/>
        <v>0</v>
      </c>
      <c r="AG26" s="4">
        <f t="shared" si="37"/>
        <v>17</v>
      </c>
      <c r="AH26" s="4">
        <f t="shared" si="37"/>
        <v>6</v>
      </c>
      <c r="AI26" s="4">
        <f t="shared" si="37"/>
        <v>6</v>
      </c>
    </row>
    <row r="27" spans="1:38" ht="60" x14ac:dyDescent="0.25">
      <c r="A27" s="60" t="s">
        <v>15</v>
      </c>
      <c r="B27" s="5">
        <f>B26-B25</f>
        <v>0</v>
      </c>
      <c r="C27" s="5">
        <f t="shared" ref="C27:AG27" si="38">C26-C25</f>
        <v>-7</v>
      </c>
      <c r="D27" s="5">
        <f t="shared" si="38"/>
        <v>-4</v>
      </c>
      <c r="E27" s="5">
        <f t="shared" si="38"/>
        <v>-1</v>
      </c>
      <c r="F27" s="5">
        <f t="shared" si="38"/>
        <v>6</v>
      </c>
      <c r="G27" s="5">
        <f t="shared" si="38"/>
        <v>6</v>
      </c>
      <c r="H27" s="5">
        <f t="shared" si="38"/>
        <v>-6</v>
      </c>
      <c r="I27" s="5">
        <f t="shared" si="38"/>
        <v>-18</v>
      </c>
      <c r="J27" s="5">
        <f t="shared" si="38"/>
        <v>-6</v>
      </c>
      <c r="K27" s="5">
        <f t="shared" si="38"/>
        <v>-1</v>
      </c>
      <c r="L27" s="5">
        <f t="shared" si="38"/>
        <v>11</v>
      </c>
      <c r="M27" s="5">
        <f t="shared" si="38"/>
        <v>0</v>
      </c>
      <c r="N27" s="5">
        <f t="shared" si="38"/>
        <v>6</v>
      </c>
      <c r="O27" s="5">
        <f t="shared" si="38"/>
        <v>-6</v>
      </c>
      <c r="P27" s="5">
        <f t="shared" si="38"/>
        <v>-4</v>
      </c>
      <c r="Q27" s="5">
        <f t="shared" si="38"/>
        <v>-18</v>
      </c>
      <c r="R27" s="5">
        <f t="shared" si="38"/>
        <v>-6</v>
      </c>
      <c r="S27" s="5">
        <f t="shared" si="38"/>
        <v>-6</v>
      </c>
      <c r="T27" s="5">
        <f t="shared" si="38"/>
        <v>-6</v>
      </c>
      <c r="U27" s="5">
        <f t="shared" si="38"/>
        <v>-18</v>
      </c>
      <c r="V27" s="5">
        <f t="shared" si="38"/>
        <v>-6</v>
      </c>
      <c r="W27" s="5">
        <f t="shared" si="38"/>
        <v>-6</v>
      </c>
      <c r="X27" s="5">
        <f t="shared" si="38"/>
        <v>-6</v>
      </c>
      <c r="Y27" s="5">
        <f t="shared" si="38"/>
        <v>-18</v>
      </c>
      <c r="Z27" s="5">
        <f t="shared" si="38"/>
        <v>-6</v>
      </c>
      <c r="AA27" s="5">
        <f t="shared" si="38"/>
        <v>-6</v>
      </c>
      <c r="AB27" s="5">
        <f t="shared" si="38"/>
        <v>-6</v>
      </c>
      <c r="AC27" s="5">
        <f t="shared" si="38"/>
        <v>-18</v>
      </c>
      <c r="AD27" s="5">
        <f t="shared" si="38"/>
        <v>-6</v>
      </c>
      <c r="AE27" s="5">
        <f t="shared" si="38"/>
        <v>-6</v>
      </c>
      <c r="AF27" s="5">
        <f t="shared" si="38"/>
        <v>-6</v>
      </c>
      <c r="AG27" s="5">
        <f t="shared" si="38"/>
        <v>-1</v>
      </c>
      <c r="AH27" s="5">
        <f t="shared" ref="AH27" si="39">AH26-AH25</f>
        <v>-6</v>
      </c>
      <c r="AI27" s="5">
        <f t="shared" ref="AI27" si="40">AI26-AI25</f>
        <v>-6</v>
      </c>
    </row>
    <row r="28" spans="1:38" x14ac:dyDescent="0.25">
      <c r="A28" s="41" t="s">
        <v>9</v>
      </c>
      <c r="B28" s="112">
        <f>B25/('4'!$C$3*'4'!$C$7)</f>
        <v>1</v>
      </c>
      <c r="C28" s="112">
        <f>C25/('4'!$C$3*'4'!$C$7)</f>
        <v>0.83333333333333337</v>
      </c>
      <c r="D28" s="112">
        <f>D25/('4'!$C$3*'4'!$C$7)</f>
        <v>0.77777777777777779</v>
      </c>
      <c r="E28" s="112">
        <f>E25/('4'!$C$3*'4'!$C$7)</f>
        <v>0.3888888888888889</v>
      </c>
      <c r="F28" s="112">
        <f>F25/('4'!$C$3*'4'!$C$7)</f>
        <v>0.33333333333333331</v>
      </c>
      <c r="G28" s="112">
        <f>G25/('4'!$C$3*'4'!$C$7)</f>
        <v>0.33333333333333331</v>
      </c>
      <c r="H28" s="112">
        <f>H25/('4'!$C$3*'4'!$C$7)</f>
        <v>0.33333333333333331</v>
      </c>
      <c r="I28" s="112">
        <f>I25/('4'!$C$3*'4'!$C$7)</f>
        <v>1</v>
      </c>
      <c r="J28" s="112">
        <f>J25/('4'!$C$3*'4'!$C$7)</f>
        <v>1</v>
      </c>
      <c r="K28" s="112">
        <f>K25/('4'!$C$3*'4'!$C$7)</f>
        <v>0.66666666666666663</v>
      </c>
      <c r="L28" s="112">
        <f>L25/('4'!$C$3*'4'!$C$7)</f>
        <v>0.33333333333333331</v>
      </c>
      <c r="M28" s="112">
        <f>M25/('4'!$C$3*'4'!$C$7)</f>
        <v>1</v>
      </c>
      <c r="N28" s="112">
        <f>N25/('4'!$C$3*'4'!$C$7)</f>
        <v>0.66666666666666663</v>
      </c>
      <c r="O28" s="112">
        <f>O25/('4'!$C$3*'4'!$C$7)</f>
        <v>0.66666666666666663</v>
      </c>
      <c r="P28" s="112">
        <f>P25/('4'!$C$3*'4'!$C$7)</f>
        <v>0.33333333333333331</v>
      </c>
      <c r="Q28" s="112">
        <f>Q25/('4'!$C$3*'4'!$C$7)</f>
        <v>1</v>
      </c>
      <c r="R28" s="112">
        <f>R25/('4'!$C$3*'4'!$C$7)</f>
        <v>1</v>
      </c>
      <c r="S28" s="112">
        <f>S25/('4'!$C$3*'4'!$C$7)</f>
        <v>0.66666666666666663</v>
      </c>
      <c r="T28" s="112">
        <f>T25/('4'!$C$3*'4'!$C$7)</f>
        <v>0.33333333333333331</v>
      </c>
      <c r="U28" s="112">
        <f>U25/('4'!$C$3*'4'!$C$7)</f>
        <v>1</v>
      </c>
      <c r="V28" s="112">
        <f>V25/('4'!$C$3*'4'!$C$7)</f>
        <v>1</v>
      </c>
      <c r="W28" s="112">
        <f>W25/('4'!$C$3*'4'!$C$7)</f>
        <v>0.66666666666666663</v>
      </c>
      <c r="X28" s="112">
        <f>X25/('4'!$C$3*'4'!$C$7)</f>
        <v>0.33333333333333331</v>
      </c>
      <c r="Y28" s="112">
        <f>Y25/('4'!$C$3*'4'!$C$7)</f>
        <v>1</v>
      </c>
      <c r="Z28" s="112">
        <f>Z25/('4'!$C$3*'4'!$C$7)</f>
        <v>1</v>
      </c>
      <c r="AA28" s="112">
        <f>AA25/('4'!$C$3*'4'!$C$7)</f>
        <v>0.66666666666666663</v>
      </c>
      <c r="AB28" s="112">
        <f>AB25/('4'!$C$3*'4'!$C$7)</f>
        <v>0.33333333333333331</v>
      </c>
      <c r="AC28" s="112">
        <f>AC25/('4'!$C$3*'4'!$C$7)</f>
        <v>1</v>
      </c>
      <c r="AD28" s="112">
        <f>AD25/('4'!$C$3*'4'!$C$7)</f>
        <v>1</v>
      </c>
      <c r="AE28" s="112">
        <f>AE25/('4'!$C$3*'4'!$C$7)</f>
        <v>0.66666666666666663</v>
      </c>
      <c r="AF28" s="112">
        <f>AF25/('4'!$C$3*'4'!$C$7)</f>
        <v>0.33333333333333331</v>
      </c>
      <c r="AG28" s="112">
        <f>AG25/('4'!$C$3*'4'!$C$7)</f>
        <v>1</v>
      </c>
      <c r="AH28" s="112">
        <f>AH25/('4'!$C$3*'4'!$C$7)</f>
        <v>0.66666666666666663</v>
      </c>
      <c r="AI28" s="112">
        <f>AI25/('4'!$C$3*'4'!$C$7)</f>
        <v>0.66666666666666663</v>
      </c>
    </row>
    <row r="29" spans="1:38" x14ac:dyDescent="0.25">
      <c r="A29" s="41" t="s">
        <v>2</v>
      </c>
      <c r="B29" s="112">
        <f>B26/('4'!$C$3*'4'!$C$7)</f>
        <v>1</v>
      </c>
      <c r="C29" s="112">
        <f>C26/('4'!$C$3*'4'!$C$7)</f>
        <v>0.44444444444444442</v>
      </c>
      <c r="D29" s="112">
        <f>D26/('4'!$C$3*'4'!$C$7)</f>
        <v>0.55555555555555558</v>
      </c>
      <c r="E29" s="112">
        <f>E26/('4'!$C$3*'4'!$C$7)</f>
        <v>0.33333333333333331</v>
      </c>
      <c r="F29" s="112">
        <f>F26/('4'!$C$3*'4'!$C$7)</f>
        <v>0.66666666666666663</v>
      </c>
      <c r="G29" s="112">
        <f>G26/('4'!$C$3*'4'!$C$7)</f>
        <v>0.66666666666666663</v>
      </c>
      <c r="H29" s="112">
        <f>H26/('4'!$C$3*'4'!$C$7)</f>
        <v>0</v>
      </c>
      <c r="I29" s="112">
        <f>I26/('4'!$C$3*'4'!$C$7)</f>
        <v>0</v>
      </c>
      <c r="J29" s="112">
        <f>J26/('4'!$C$3*'4'!$C$7)</f>
        <v>0.66666666666666663</v>
      </c>
      <c r="K29" s="112">
        <f>K26/('4'!$C$3*'4'!$C$7)</f>
        <v>0.61111111111111116</v>
      </c>
      <c r="L29" s="112">
        <f>L26/('4'!$C$3*'4'!$C$7)</f>
        <v>0.94444444444444442</v>
      </c>
      <c r="M29" s="112">
        <f>M26/('4'!$C$3*'4'!$C$7)</f>
        <v>1</v>
      </c>
      <c r="N29" s="112">
        <f>N26/('4'!$C$3*'4'!$C$7)</f>
        <v>1</v>
      </c>
      <c r="O29" s="112">
        <f>O26/('4'!$C$3*'4'!$C$7)</f>
        <v>0.33333333333333331</v>
      </c>
      <c r="P29" s="112">
        <f>P26/('4'!$C$3*'4'!$C$7)</f>
        <v>0.1111111111111111</v>
      </c>
      <c r="Q29" s="112">
        <f>Q26/('4'!$C$3*'4'!$C$7)</f>
        <v>0</v>
      </c>
      <c r="R29" s="112">
        <f>R26/('4'!$C$3*'4'!$C$7)</f>
        <v>0.66666666666666663</v>
      </c>
      <c r="S29" s="112">
        <f>S26/('4'!$C$3*'4'!$C$7)</f>
        <v>0.33333333333333331</v>
      </c>
      <c r="T29" s="112">
        <f>T26/('4'!$C$3*'4'!$C$7)</f>
        <v>0</v>
      </c>
      <c r="U29" s="112">
        <f>U26/('4'!$C$3*'4'!$C$7)</f>
        <v>0</v>
      </c>
      <c r="V29" s="112">
        <f>V26/('4'!$C$3*'4'!$C$7)</f>
        <v>0.66666666666666663</v>
      </c>
      <c r="W29" s="112">
        <f>W26/('4'!$C$3*'4'!$C$7)</f>
        <v>0.33333333333333331</v>
      </c>
      <c r="X29" s="112">
        <f>X26/('4'!$C$3*'4'!$C$7)</f>
        <v>0</v>
      </c>
      <c r="Y29" s="112">
        <f>Y26/('4'!$C$3*'4'!$C$7)</f>
        <v>0</v>
      </c>
      <c r="Z29" s="112">
        <f>Z26/('4'!$C$3*'4'!$C$7)</f>
        <v>0.66666666666666663</v>
      </c>
      <c r="AA29" s="112">
        <f>AA26/('4'!$C$3*'4'!$C$7)</f>
        <v>0.33333333333333331</v>
      </c>
      <c r="AB29" s="112">
        <f>AB26/('4'!$C$3*'4'!$C$7)</f>
        <v>0</v>
      </c>
      <c r="AC29" s="112">
        <f>AC26/('4'!$C$3*'4'!$C$7)</f>
        <v>0</v>
      </c>
      <c r="AD29" s="112">
        <f>AD26/('4'!$C$3*'4'!$C$7)</f>
        <v>0.66666666666666663</v>
      </c>
      <c r="AE29" s="112">
        <f>AE26/('4'!$C$3*'4'!$C$7)</f>
        <v>0.33333333333333331</v>
      </c>
      <c r="AF29" s="112">
        <f>AF26/('4'!$C$3*'4'!$C$7)</f>
        <v>0</v>
      </c>
      <c r="AG29" s="112">
        <f>AG26/('4'!$C$3*'4'!$C$7)</f>
        <v>0.94444444444444442</v>
      </c>
      <c r="AH29" s="112">
        <f>AH26/('4'!$C$3*'4'!$C$7)</f>
        <v>0.33333333333333331</v>
      </c>
      <c r="AI29" s="112">
        <f>AI26/('4'!$C$3*'4'!$C$7)</f>
        <v>0.33333333333333331</v>
      </c>
    </row>
    <row r="31" spans="1:38" ht="19.5" thickBot="1" x14ac:dyDescent="0.35">
      <c r="A31" s="187" t="s">
        <v>29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67"/>
    </row>
    <row r="32" spans="1:38" x14ac:dyDescent="0.25">
      <c r="A32" s="41" t="s">
        <v>33</v>
      </c>
      <c r="B32" s="51" t="str">
        <f>IF(AND(B27&gt;=11,B27&lt;=39),"Н"," ")</f>
        <v xml:space="preserve"> </v>
      </c>
      <c r="C32" s="51" t="str">
        <f t="shared" ref="C32:AI32" si="41">IF(AND(C27&gt;=11,C27&lt;=39),"Н"," ")</f>
        <v xml:space="preserve"> </v>
      </c>
      <c r="D32" s="51" t="str">
        <f t="shared" si="41"/>
        <v xml:space="preserve"> </v>
      </c>
      <c r="E32" s="51" t="str">
        <f t="shared" si="41"/>
        <v xml:space="preserve"> </v>
      </c>
      <c r="F32" s="51" t="str">
        <f t="shared" si="41"/>
        <v xml:space="preserve"> </v>
      </c>
      <c r="G32" s="51" t="str">
        <f t="shared" si="41"/>
        <v xml:space="preserve"> </v>
      </c>
      <c r="H32" s="51" t="str">
        <f t="shared" si="41"/>
        <v xml:space="preserve"> </v>
      </c>
      <c r="I32" s="51" t="str">
        <f t="shared" si="41"/>
        <v xml:space="preserve"> </v>
      </c>
      <c r="J32" s="51" t="str">
        <f t="shared" si="41"/>
        <v xml:space="preserve"> </v>
      </c>
      <c r="K32" s="51" t="str">
        <f t="shared" si="41"/>
        <v xml:space="preserve"> </v>
      </c>
      <c r="L32" s="51" t="str">
        <f t="shared" si="41"/>
        <v>Н</v>
      </c>
      <c r="M32" s="51" t="str">
        <f t="shared" si="41"/>
        <v xml:space="preserve"> </v>
      </c>
      <c r="N32" s="51" t="str">
        <f t="shared" si="41"/>
        <v xml:space="preserve"> </v>
      </c>
      <c r="O32" s="51" t="str">
        <f t="shared" si="41"/>
        <v xml:space="preserve"> </v>
      </c>
      <c r="P32" s="51" t="str">
        <f t="shared" si="41"/>
        <v xml:space="preserve"> </v>
      </c>
      <c r="Q32" s="51" t="str">
        <f t="shared" si="41"/>
        <v xml:space="preserve"> </v>
      </c>
      <c r="R32" s="51" t="str">
        <f t="shared" si="41"/>
        <v xml:space="preserve"> </v>
      </c>
      <c r="S32" s="51" t="str">
        <f t="shared" si="41"/>
        <v xml:space="preserve"> </v>
      </c>
      <c r="T32" s="51" t="str">
        <f t="shared" si="41"/>
        <v xml:space="preserve"> </v>
      </c>
      <c r="U32" s="51" t="str">
        <f t="shared" si="41"/>
        <v xml:space="preserve"> </v>
      </c>
      <c r="V32" s="51" t="str">
        <f t="shared" si="41"/>
        <v xml:space="preserve"> </v>
      </c>
      <c r="W32" s="51" t="str">
        <f t="shared" si="41"/>
        <v xml:space="preserve"> </v>
      </c>
      <c r="X32" s="51" t="str">
        <f t="shared" si="41"/>
        <v xml:space="preserve"> </v>
      </c>
      <c r="Y32" s="51" t="str">
        <f t="shared" si="41"/>
        <v xml:space="preserve"> </v>
      </c>
      <c r="Z32" s="51" t="str">
        <f t="shared" si="41"/>
        <v xml:space="preserve"> </v>
      </c>
      <c r="AA32" s="51" t="str">
        <f t="shared" si="41"/>
        <v xml:space="preserve"> </v>
      </c>
      <c r="AB32" s="51" t="str">
        <f t="shared" si="41"/>
        <v xml:space="preserve"> </v>
      </c>
      <c r="AC32" s="51" t="str">
        <f t="shared" si="41"/>
        <v xml:space="preserve"> </v>
      </c>
      <c r="AD32" s="51" t="str">
        <f t="shared" si="41"/>
        <v xml:space="preserve"> </v>
      </c>
      <c r="AE32" s="51" t="str">
        <f t="shared" si="41"/>
        <v xml:space="preserve"> </v>
      </c>
      <c r="AF32" s="51" t="str">
        <f t="shared" si="41"/>
        <v xml:space="preserve"> </v>
      </c>
      <c r="AG32" s="51" t="str">
        <f t="shared" si="41"/>
        <v xml:space="preserve"> </v>
      </c>
      <c r="AH32" s="51" t="str">
        <f t="shared" si="41"/>
        <v xml:space="preserve"> </v>
      </c>
      <c r="AI32" s="68" t="str">
        <f t="shared" si="41"/>
        <v xml:space="preserve"> </v>
      </c>
      <c r="AJ32" s="96">
        <f>COUNTIF(B32:AI32,"Н")</f>
        <v>1</v>
      </c>
      <c r="AK32" s="97">
        <f>AJ32/$AJ$37</f>
        <v>2.9411764705882353E-2</v>
      </c>
    </row>
    <row r="33" spans="1:37" x14ac:dyDescent="0.25">
      <c r="A33" s="41" t="s">
        <v>86</v>
      </c>
      <c r="B33" s="51" t="str">
        <f>IF(AND(B27&gt;4,B27&lt;=10),"ЗН"," ")</f>
        <v xml:space="preserve"> </v>
      </c>
      <c r="C33" s="51" t="str">
        <f t="shared" ref="C33:AI33" si="42">IF(AND(C27&gt;4,C27&lt;=10),"ЗН"," ")</f>
        <v xml:space="preserve"> </v>
      </c>
      <c r="D33" s="51" t="str">
        <f t="shared" si="42"/>
        <v xml:space="preserve"> </v>
      </c>
      <c r="E33" s="51" t="str">
        <f t="shared" si="42"/>
        <v xml:space="preserve"> </v>
      </c>
      <c r="F33" s="51" t="str">
        <f t="shared" si="42"/>
        <v>ЗН</v>
      </c>
      <c r="G33" s="51" t="str">
        <f t="shared" si="42"/>
        <v>ЗН</v>
      </c>
      <c r="H33" s="51" t="str">
        <f t="shared" si="42"/>
        <v xml:space="preserve"> </v>
      </c>
      <c r="I33" s="51" t="str">
        <f t="shared" si="42"/>
        <v xml:space="preserve"> </v>
      </c>
      <c r="J33" s="51" t="str">
        <f t="shared" si="42"/>
        <v xml:space="preserve"> </v>
      </c>
      <c r="K33" s="51" t="str">
        <f t="shared" si="42"/>
        <v xml:space="preserve"> </v>
      </c>
      <c r="L33" s="51" t="str">
        <f t="shared" si="42"/>
        <v xml:space="preserve"> </v>
      </c>
      <c r="M33" s="51" t="str">
        <f t="shared" si="42"/>
        <v xml:space="preserve"> </v>
      </c>
      <c r="N33" s="51" t="str">
        <f t="shared" si="42"/>
        <v>ЗН</v>
      </c>
      <c r="O33" s="51" t="str">
        <f t="shared" si="42"/>
        <v xml:space="preserve"> </v>
      </c>
      <c r="P33" s="51" t="str">
        <f t="shared" si="42"/>
        <v xml:space="preserve"> </v>
      </c>
      <c r="Q33" s="51" t="str">
        <f t="shared" si="42"/>
        <v xml:space="preserve"> </v>
      </c>
      <c r="R33" s="51" t="str">
        <f t="shared" si="42"/>
        <v xml:space="preserve"> </v>
      </c>
      <c r="S33" s="51" t="str">
        <f t="shared" si="42"/>
        <v xml:space="preserve"> </v>
      </c>
      <c r="T33" s="51" t="str">
        <f t="shared" si="42"/>
        <v xml:space="preserve"> </v>
      </c>
      <c r="U33" s="51" t="str">
        <f t="shared" si="42"/>
        <v xml:space="preserve"> </v>
      </c>
      <c r="V33" s="51" t="str">
        <f t="shared" si="42"/>
        <v xml:space="preserve"> </v>
      </c>
      <c r="W33" s="51" t="str">
        <f t="shared" si="42"/>
        <v xml:space="preserve"> </v>
      </c>
      <c r="X33" s="51" t="str">
        <f t="shared" si="42"/>
        <v xml:space="preserve"> </v>
      </c>
      <c r="Y33" s="51" t="str">
        <f t="shared" si="42"/>
        <v xml:space="preserve"> </v>
      </c>
      <c r="Z33" s="51" t="str">
        <f t="shared" si="42"/>
        <v xml:space="preserve"> </v>
      </c>
      <c r="AA33" s="51" t="str">
        <f t="shared" si="42"/>
        <v xml:space="preserve"> </v>
      </c>
      <c r="AB33" s="51" t="str">
        <f t="shared" si="42"/>
        <v xml:space="preserve"> </v>
      </c>
      <c r="AC33" s="51" t="str">
        <f t="shared" si="42"/>
        <v xml:space="preserve"> </v>
      </c>
      <c r="AD33" s="51" t="str">
        <f t="shared" si="42"/>
        <v xml:space="preserve"> </v>
      </c>
      <c r="AE33" s="51" t="str">
        <f t="shared" si="42"/>
        <v xml:space="preserve"> </v>
      </c>
      <c r="AF33" s="51" t="str">
        <f t="shared" si="42"/>
        <v xml:space="preserve"> </v>
      </c>
      <c r="AG33" s="51" t="str">
        <f t="shared" si="42"/>
        <v xml:space="preserve"> </v>
      </c>
      <c r="AH33" s="51" t="str">
        <f t="shared" si="42"/>
        <v xml:space="preserve"> </v>
      </c>
      <c r="AI33" s="68" t="str">
        <f t="shared" si="42"/>
        <v xml:space="preserve"> </v>
      </c>
      <c r="AJ33" s="98">
        <f>COUNTIF(B33:AI33,"ЗН")</f>
        <v>3</v>
      </c>
      <c r="AK33" s="99">
        <f t="shared" ref="AK33:AK36" si="43">AJ33/$AJ$37</f>
        <v>8.8235294117647065E-2</v>
      </c>
    </row>
    <row r="34" spans="1:37" x14ac:dyDescent="0.25">
      <c r="A34" s="41" t="s">
        <v>87</v>
      </c>
      <c r="B34" s="51" t="str">
        <f>IF(ABS(B27)&lt;=4,"А"," ")</f>
        <v>А</v>
      </c>
      <c r="C34" s="51" t="str">
        <f t="shared" ref="C34:AI34" si="44">IF(ABS(C27)&lt;=4,"А"," ")</f>
        <v xml:space="preserve"> </v>
      </c>
      <c r="D34" s="51" t="str">
        <f t="shared" si="44"/>
        <v>А</v>
      </c>
      <c r="E34" s="51" t="str">
        <f t="shared" si="44"/>
        <v>А</v>
      </c>
      <c r="F34" s="51" t="str">
        <f t="shared" si="44"/>
        <v xml:space="preserve"> </v>
      </c>
      <c r="G34" s="51" t="str">
        <f t="shared" si="44"/>
        <v xml:space="preserve"> </v>
      </c>
      <c r="H34" s="51" t="str">
        <f t="shared" si="44"/>
        <v xml:space="preserve"> </v>
      </c>
      <c r="I34" s="51" t="str">
        <f t="shared" si="44"/>
        <v xml:space="preserve"> </v>
      </c>
      <c r="J34" s="51" t="str">
        <f t="shared" si="44"/>
        <v xml:space="preserve"> </v>
      </c>
      <c r="K34" s="51" t="str">
        <f t="shared" si="44"/>
        <v>А</v>
      </c>
      <c r="L34" s="51" t="str">
        <f t="shared" si="44"/>
        <v xml:space="preserve"> </v>
      </c>
      <c r="M34" s="51" t="str">
        <f t="shared" si="44"/>
        <v>А</v>
      </c>
      <c r="N34" s="51" t="str">
        <f t="shared" si="44"/>
        <v xml:space="preserve"> </v>
      </c>
      <c r="O34" s="51" t="str">
        <f t="shared" si="44"/>
        <v xml:space="preserve"> </v>
      </c>
      <c r="P34" s="51" t="str">
        <f t="shared" si="44"/>
        <v>А</v>
      </c>
      <c r="Q34" s="51" t="str">
        <f t="shared" si="44"/>
        <v xml:space="preserve"> </v>
      </c>
      <c r="R34" s="51" t="str">
        <f t="shared" si="44"/>
        <v xml:space="preserve"> </v>
      </c>
      <c r="S34" s="51" t="str">
        <f t="shared" si="44"/>
        <v xml:space="preserve"> </v>
      </c>
      <c r="T34" s="51" t="str">
        <f t="shared" si="44"/>
        <v xml:space="preserve"> </v>
      </c>
      <c r="U34" s="51" t="str">
        <f t="shared" si="44"/>
        <v xml:space="preserve"> </v>
      </c>
      <c r="V34" s="51" t="str">
        <f t="shared" si="44"/>
        <v xml:space="preserve"> </v>
      </c>
      <c r="W34" s="51" t="str">
        <f t="shared" si="44"/>
        <v xml:space="preserve"> </v>
      </c>
      <c r="X34" s="51" t="str">
        <f t="shared" si="44"/>
        <v xml:space="preserve"> </v>
      </c>
      <c r="Y34" s="51" t="str">
        <f t="shared" si="44"/>
        <v xml:space="preserve"> </v>
      </c>
      <c r="Z34" s="51" t="str">
        <f t="shared" si="44"/>
        <v xml:space="preserve"> </v>
      </c>
      <c r="AA34" s="51" t="str">
        <f t="shared" si="44"/>
        <v xml:space="preserve"> </v>
      </c>
      <c r="AB34" s="51" t="str">
        <f t="shared" si="44"/>
        <v xml:space="preserve"> </v>
      </c>
      <c r="AC34" s="51" t="str">
        <f t="shared" si="44"/>
        <v xml:space="preserve"> </v>
      </c>
      <c r="AD34" s="51" t="str">
        <f t="shared" si="44"/>
        <v xml:space="preserve"> </v>
      </c>
      <c r="AE34" s="51" t="str">
        <f t="shared" si="44"/>
        <v xml:space="preserve"> </v>
      </c>
      <c r="AF34" s="51" t="str">
        <f t="shared" si="44"/>
        <v xml:space="preserve"> </v>
      </c>
      <c r="AG34" s="51" t="str">
        <f t="shared" si="44"/>
        <v>А</v>
      </c>
      <c r="AH34" s="51" t="str">
        <f t="shared" si="44"/>
        <v xml:space="preserve"> </v>
      </c>
      <c r="AI34" s="68" t="str">
        <f t="shared" si="44"/>
        <v xml:space="preserve"> </v>
      </c>
      <c r="AJ34" s="98">
        <f>COUNTIF(B34:AI34,"А")</f>
        <v>7</v>
      </c>
      <c r="AK34" s="99">
        <f t="shared" si="43"/>
        <v>0.20588235294117646</v>
      </c>
    </row>
    <row r="35" spans="1:37" x14ac:dyDescent="0.25">
      <c r="A35" s="41" t="s">
        <v>88</v>
      </c>
      <c r="B35" s="51" t="str">
        <f>IF(AND(B27&gt;=-10,B27&lt;-4),"ЗВ"," ")</f>
        <v xml:space="preserve"> </v>
      </c>
      <c r="C35" s="51" t="str">
        <f t="shared" ref="C35:AI35" si="45">IF(AND(C27&gt;=-10,C27&lt;-4),"ЗВ"," ")</f>
        <v>ЗВ</v>
      </c>
      <c r="D35" s="51" t="str">
        <f t="shared" si="45"/>
        <v xml:space="preserve"> </v>
      </c>
      <c r="E35" s="51" t="str">
        <f t="shared" si="45"/>
        <v xml:space="preserve"> </v>
      </c>
      <c r="F35" s="51" t="str">
        <f t="shared" si="45"/>
        <v xml:space="preserve"> </v>
      </c>
      <c r="G35" s="51" t="str">
        <f t="shared" si="45"/>
        <v xml:space="preserve"> </v>
      </c>
      <c r="H35" s="51" t="str">
        <f t="shared" si="45"/>
        <v>ЗВ</v>
      </c>
      <c r="I35" s="51" t="str">
        <f t="shared" si="45"/>
        <v xml:space="preserve"> </v>
      </c>
      <c r="J35" s="51" t="str">
        <f t="shared" si="45"/>
        <v>ЗВ</v>
      </c>
      <c r="K35" s="51" t="str">
        <f t="shared" si="45"/>
        <v xml:space="preserve"> </v>
      </c>
      <c r="L35" s="51" t="str">
        <f t="shared" si="45"/>
        <v xml:space="preserve"> </v>
      </c>
      <c r="M35" s="51" t="str">
        <f t="shared" si="45"/>
        <v xml:space="preserve"> </v>
      </c>
      <c r="N35" s="51" t="str">
        <f t="shared" si="45"/>
        <v xml:space="preserve"> </v>
      </c>
      <c r="O35" s="51" t="str">
        <f t="shared" si="45"/>
        <v>ЗВ</v>
      </c>
      <c r="P35" s="51" t="str">
        <f t="shared" si="45"/>
        <v xml:space="preserve"> </v>
      </c>
      <c r="Q35" s="51" t="str">
        <f t="shared" si="45"/>
        <v xml:space="preserve"> </v>
      </c>
      <c r="R35" s="51" t="str">
        <f t="shared" si="45"/>
        <v>ЗВ</v>
      </c>
      <c r="S35" s="51" t="str">
        <f t="shared" si="45"/>
        <v>ЗВ</v>
      </c>
      <c r="T35" s="51" t="str">
        <f t="shared" si="45"/>
        <v>ЗВ</v>
      </c>
      <c r="U35" s="51" t="str">
        <f t="shared" si="45"/>
        <v xml:space="preserve"> </v>
      </c>
      <c r="V35" s="51" t="str">
        <f t="shared" si="45"/>
        <v>ЗВ</v>
      </c>
      <c r="W35" s="51" t="str">
        <f t="shared" si="45"/>
        <v>ЗВ</v>
      </c>
      <c r="X35" s="51" t="str">
        <f t="shared" si="45"/>
        <v>ЗВ</v>
      </c>
      <c r="Y35" s="51" t="str">
        <f t="shared" si="45"/>
        <v xml:space="preserve"> </v>
      </c>
      <c r="Z35" s="51" t="str">
        <f t="shared" si="45"/>
        <v>ЗВ</v>
      </c>
      <c r="AA35" s="51" t="str">
        <f t="shared" si="45"/>
        <v>ЗВ</v>
      </c>
      <c r="AB35" s="51" t="str">
        <f t="shared" si="45"/>
        <v>ЗВ</v>
      </c>
      <c r="AC35" s="51" t="str">
        <f t="shared" si="45"/>
        <v xml:space="preserve"> </v>
      </c>
      <c r="AD35" s="51" t="str">
        <f t="shared" si="45"/>
        <v>ЗВ</v>
      </c>
      <c r="AE35" s="51" t="str">
        <f t="shared" si="45"/>
        <v>ЗВ</v>
      </c>
      <c r="AF35" s="51" t="str">
        <f t="shared" si="45"/>
        <v>ЗВ</v>
      </c>
      <c r="AG35" s="51" t="str">
        <f t="shared" si="45"/>
        <v xml:space="preserve"> </v>
      </c>
      <c r="AH35" s="51" t="str">
        <f t="shared" si="45"/>
        <v>ЗВ</v>
      </c>
      <c r="AI35" s="68" t="str">
        <f t="shared" si="45"/>
        <v>ЗВ</v>
      </c>
      <c r="AJ35" s="98">
        <f>COUNTIF(B35:AI35,"ЗВ")</f>
        <v>18</v>
      </c>
      <c r="AK35" s="99">
        <f t="shared" si="43"/>
        <v>0.52941176470588236</v>
      </c>
    </row>
    <row r="36" spans="1:37" ht="15.75" thickBot="1" x14ac:dyDescent="0.3">
      <c r="A36" s="41" t="s">
        <v>32</v>
      </c>
      <c r="B36" s="51" t="str">
        <f>IF(AND(B27&gt;=-39,B27&lt;=-11),"В"," ")</f>
        <v xml:space="preserve"> </v>
      </c>
      <c r="C36" s="51" t="str">
        <f t="shared" ref="C36:AI36" si="46">IF(AND(C27&gt;=-39,C27&lt;=-11),"В"," ")</f>
        <v xml:space="preserve"> </v>
      </c>
      <c r="D36" s="51" t="str">
        <f t="shared" si="46"/>
        <v xml:space="preserve"> </v>
      </c>
      <c r="E36" s="51" t="str">
        <f t="shared" si="46"/>
        <v xml:space="preserve"> </v>
      </c>
      <c r="F36" s="51" t="str">
        <f t="shared" si="46"/>
        <v xml:space="preserve"> </v>
      </c>
      <c r="G36" s="51" t="str">
        <f t="shared" si="46"/>
        <v xml:space="preserve"> </v>
      </c>
      <c r="H36" s="51" t="str">
        <f t="shared" si="46"/>
        <v xml:space="preserve"> </v>
      </c>
      <c r="I36" s="51" t="str">
        <f t="shared" si="46"/>
        <v>В</v>
      </c>
      <c r="J36" s="51" t="str">
        <f t="shared" si="46"/>
        <v xml:space="preserve"> </v>
      </c>
      <c r="K36" s="51" t="str">
        <f t="shared" si="46"/>
        <v xml:space="preserve"> </v>
      </c>
      <c r="L36" s="51" t="str">
        <f t="shared" si="46"/>
        <v xml:space="preserve"> </v>
      </c>
      <c r="M36" s="51" t="str">
        <f t="shared" si="46"/>
        <v xml:space="preserve"> </v>
      </c>
      <c r="N36" s="51" t="str">
        <f t="shared" si="46"/>
        <v xml:space="preserve"> </v>
      </c>
      <c r="O36" s="51" t="str">
        <f t="shared" si="46"/>
        <v xml:space="preserve"> </v>
      </c>
      <c r="P36" s="51" t="str">
        <f t="shared" si="46"/>
        <v xml:space="preserve"> </v>
      </c>
      <c r="Q36" s="51" t="str">
        <f t="shared" si="46"/>
        <v>В</v>
      </c>
      <c r="R36" s="51" t="str">
        <f t="shared" si="46"/>
        <v xml:space="preserve"> </v>
      </c>
      <c r="S36" s="51" t="str">
        <f t="shared" si="46"/>
        <v xml:space="preserve"> </v>
      </c>
      <c r="T36" s="51" t="str">
        <f t="shared" si="46"/>
        <v xml:space="preserve"> </v>
      </c>
      <c r="U36" s="51" t="str">
        <f t="shared" si="46"/>
        <v>В</v>
      </c>
      <c r="V36" s="51" t="str">
        <f t="shared" si="46"/>
        <v xml:space="preserve"> </v>
      </c>
      <c r="W36" s="51" t="str">
        <f t="shared" si="46"/>
        <v xml:space="preserve"> </v>
      </c>
      <c r="X36" s="51" t="str">
        <f t="shared" si="46"/>
        <v xml:space="preserve"> </v>
      </c>
      <c r="Y36" s="51" t="str">
        <f t="shared" si="46"/>
        <v>В</v>
      </c>
      <c r="Z36" s="51" t="str">
        <f t="shared" si="46"/>
        <v xml:space="preserve"> </v>
      </c>
      <c r="AA36" s="51" t="str">
        <f t="shared" si="46"/>
        <v xml:space="preserve"> </v>
      </c>
      <c r="AB36" s="51" t="str">
        <f t="shared" si="46"/>
        <v xml:space="preserve"> </v>
      </c>
      <c r="AC36" s="51" t="str">
        <f t="shared" si="46"/>
        <v>В</v>
      </c>
      <c r="AD36" s="51" t="str">
        <f t="shared" si="46"/>
        <v xml:space="preserve"> </v>
      </c>
      <c r="AE36" s="51" t="str">
        <f t="shared" si="46"/>
        <v xml:space="preserve"> </v>
      </c>
      <c r="AF36" s="51" t="str">
        <f t="shared" si="46"/>
        <v xml:space="preserve"> </v>
      </c>
      <c r="AG36" s="51" t="str">
        <f t="shared" si="46"/>
        <v xml:space="preserve"> </v>
      </c>
      <c r="AH36" s="51" t="str">
        <f t="shared" si="46"/>
        <v xml:space="preserve"> </v>
      </c>
      <c r="AI36" s="68" t="str">
        <f t="shared" si="46"/>
        <v xml:space="preserve"> </v>
      </c>
      <c r="AJ36" s="102">
        <f>COUNTIF(B36:AI36,"В")</f>
        <v>5</v>
      </c>
      <c r="AK36" s="103">
        <f t="shared" si="43"/>
        <v>0.14705882352941177</v>
      </c>
    </row>
    <row r="37" spans="1:37" ht="15.75" thickBot="1" x14ac:dyDescent="0.3">
      <c r="AJ37" s="100">
        <f>SUM(AJ32:AJ36)</f>
        <v>34</v>
      </c>
      <c r="AK37" s="101">
        <f>SUM(AK32:AK36)</f>
        <v>1</v>
      </c>
    </row>
  </sheetData>
  <sheetProtection password="C797" sheet="1" objects="1" scenarios="1" selectLockedCells="1" selectUnlockedCells="1"/>
  <mergeCells count="7">
    <mergeCell ref="A1:AL1"/>
    <mergeCell ref="A31:AH31"/>
    <mergeCell ref="A24:AH24"/>
    <mergeCell ref="A13:AH13"/>
    <mergeCell ref="AJ13:AL13"/>
    <mergeCell ref="A2:AH2"/>
    <mergeCell ref="AJ2:AL2"/>
  </mergeCells>
  <conditionalFormatting sqref="B8:AI8">
    <cfRule type="cellIs" dxfId="8" priority="15" operator="greaterThan">
      <formula>0</formula>
    </cfRule>
    <cfRule type="cellIs" dxfId="7" priority="16" operator="lessThan">
      <formula>0</formula>
    </cfRule>
  </conditionalFormatting>
  <conditionalFormatting sqref="B19:AI19">
    <cfRule type="cellIs" dxfId="6" priority="9" operator="greaterThan">
      <formula>0</formula>
    </cfRule>
    <cfRule type="cellIs" dxfId="5" priority="10" operator="lessThan">
      <formula>0</formula>
    </cfRule>
  </conditionalFormatting>
  <conditionalFormatting sqref="B27:AI27">
    <cfRule type="cellIs" dxfId="4" priority="1" operator="between">
      <formula>5</formula>
      <formula>10</formula>
    </cfRule>
    <cfRule type="cellIs" dxfId="3" priority="2" operator="between">
      <formula>-5</formula>
      <formula>-10</formula>
    </cfRule>
    <cfRule type="cellIs" dxfId="2" priority="3" operator="between">
      <formula>-4</formula>
      <formula>4</formula>
    </cfRule>
    <cfRule type="cellIs" dxfId="1" priority="4" operator="lessThanOrEqual">
      <formula>-11</formula>
    </cfRule>
    <cfRule type="cellIs" dxfId="0" priority="5" operator="greaterThanOrEqual">
      <formula>11</formula>
    </cfRule>
  </conditionalFormatting>
  <pageMargins left="0.19685039370078741" right="0.19685039370078741" top="0.19685039370078741" bottom="0.19685039370078741" header="0" footer="0"/>
  <pageSetup paperSize="9" orientation="landscape" horizontalDpi="0" verticalDpi="0" r:id="rId1"/>
  <headerFooter>
    <oddHeader>&amp;CМБОУ гимназия № 5</oddHeader>
  </headerFooter>
  <ignoredErrors>
    <ignoredError sqref="AL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1</vt:lpstr>
      <vt:lpstr>2</vt:lpstr>
      <vt:lpstr>3</vt:lpstr>
      <vt:lpstr>4</vt:lpstr>
      <vt:lpstr>Результаты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Class-Internet</dc:creator>
  <cp:lastModifiedBy>Грачева ИИ</cp:lastModifiedBy>
  <dcterms:created xsi:type="dcterms:W3CDTF">2017-01-28T07:36:29Z</dcterms:created>
  <dcterms:modified xsi:type="dcterms:W3CDTF">2021-05-16T22:11:34Z</dcterms:modified>
</cp:coreProperties>
</file>